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7650" tabRatio="675" activeTab="1"/>
  </bookViews>
  <sheets>
    <sheet name="титул " sheetId="1" r:id="rId1"/>
    <sheet name="план 2017-2018" sheetId="2" r:id="rId2"/>
    <sheet name="план 2016-2017 (2)" sheetId="3" state="hidden" r:id="rId3"/>
  </sheets>
  <definedNames>
    <definedName name="_xlnm.Print_Titles" localSheetId="2">'план 2016-2017 (2)'!$7:$7</definedName>
    <definedName name="_xlnm.Print_Titles" localSheetId="1">'план 2017-2018'!$7:$7</definedName>
    <definedName name="_xlnm.Print_Area" localSheetId="2">'план 2016-2017 (2)'!$A$1:$AB$174</definedName>
    <definedName name="_xlnm.Print_Area" localSheetId="1">'план 2017-2018'!$A$1:$AB$185</definedName>
  </definedNames>
  <calcPr fullCalcOnLoad="1"/>
</workbook>
</file>

<file path=xl/sharedStrings.xml><?xml version="1.0" encoding="utf-8"?>
<sst xmlns="http://schemas.openxmlformats.org/spreadsheetml/2006/main" count="880" uniqueCount="298">
  <si>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</si>
  <si>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</si>
  <si>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</si>
  <si>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</si>
  <si>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</si>
  <si>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</si>
  <si>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</si>
  <si>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</si>
  <si>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</si>
  <si>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</si>
  <si>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</si>
  <si>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</si>
  <si>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</si>
  <si>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</si>
  <si>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</si>
  <si>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</si>
  <si>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</si>
  <si>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</si>
  <si>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</si>
  <si>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</si>
  <si>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</si>
  <si>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</si>
  <si>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</si>
  <si>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</si>
  <si>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</si>
  <si>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</si>
  <si>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</si>
  <si>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</si>
  <si>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3 курс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</si>
  <si>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</si>
  <si>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</si>
  <si>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</si>
  <si>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</si>
  <si>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</si>
  <si>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</si>
  <si>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</si>
  <si>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</si>
  <si>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</si>
  <si>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</si>
  <si>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</si>
  <si>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</si>
  <si>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</si>
  <si>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Податкова система</t>
  </si>
  <si>
    <t>Гроші і кредит</t>
  </si>
  <si>
    <t>Фінанси підприємств</t>
  </si>
  <si>
    <t>Бухгалтерський облік</t>
  </si>
  <si>
    <t>Економічний аналіз</t>
  </si>
  <si>
    <t>Страхування</t>
  </si>
  <si>
    <t>Інвестування</t>
  </si>
  <si>
    <t>Контрольні роботи</t>
  </si>
  <si>
    <t>Н</t>
  </si>
  <si>
    <t>Курсові роботи</t>
  </si>
  <si>
    <t>Страхові послуги</t>
  </si>
  <si>
    <t>Фінансовий аналіз</t>
  </si>
  <si>
    <t>Бюджетна система</t>
  </si>
  <si>
    <t>Фінансовий ринок</t>
  </si>
  <si>
    <t>Соціальне страхування</t>
  </si>
  <si>
    <t>Місцеві фінанси</t>
  </si>
  <si>
    <t>Кредити ECTS</t>
  </si>
  <si>
    <t>Справка</t>
  </si>
  <si>
    <t>практичні</t>
  </si>
  <si>
    <t>Історія економіки та економічної думки</t>
  </si>
  <si>
    <t>Фінанси</t>
  </si>
  <si>
    <t>Фінанси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</si>
  <si>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</si>
  <si>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</si>
  <si>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</si>
  <si>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</si>
  <si>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на базі ВНЗ 1 рівня</t>
  </si>
  <si>
    <t>на базі академії</t>
  </si>
  <si>
    <t>Міжнародна економіка</t>
  </si>
  <si>
    <t xml:space="preserve"> ЦИКЛИ ДИСЦИПЛІН ПІДГОТОВКИ БАКАЛАВРА</t>
  </si>
  <si>
    <t>Банківська система</t>
  </si>
  <si>
    <t>Фінанси підприємств (курсова робота)</t>
  </si>
  <si>
    <t>Соціологія</t>
  </si>
  <si>
    <t>Разом: на базі ВНЗ 1 рівня</t>
  </si>
  <si>
    <t>Разом: на базі академії</t>
  </si>
  <si>
    <t>17</t>
  </si>
  <si>
    <t>19</t>
  </si>
  <si>
    <t>23</t>
  </si>
  <si>
    <t>Захист  дипломної  роботи</t>
  </si>
  <si>
    <t>Казначейська справа</t>
  </si>
  <si>
    <t>С/Н</t>
  </si>
  <si>
    <t>-</t>
  </si>
  <si>
    <t>/С</t>
  </si>
  <si>
    <t>Економіко-математичні методи та моделі (економетрика)</t>
  </si>
  <si>
    <t>Разом п.3.1.1:</t>
  </si>
  <si>
    <t>ЗД</t>
  </si>
  <si>
    <t>Міністерство освіти і науки України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</si>
  <si>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</si>
  <si>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</si>
  <si>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Виконання дипломн. проекту</t>
  </si>
  <si>
    <t>Держ. атест.</t>
  </si>
  <si>
    <t>Усього</t>
  </si>
  <si>
    <t>Назва навчальної дисципліни</t>
  </si>
  <si>
    <t xml:space="preserve">на базі академії </t>
  </si>
  <si>
    <t>Іноземна мова (за професійним спрямуванням) на базі ВНЗ 1 рівня</t>
  </si>
  <si>
    <t>ісп.</t>
  </si>
  <si>
    <t>Історія України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</si>
  <si>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</si>
  <si>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</si>
  <si>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</si>
  <si>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Разом: у т.ч. на базі ВНЗ 1 рівня</t>
  </si>
  <si>
    <t>Разом по Ц П-Н З.-ЕК. П.: на базі академії</t>
  </si>
  <si>
    <t xml:space="preserve">Строк навчання - 3 роки </t>
  </si>
  <si>
    <t>Курсові проекти</t>
  </si>
  <si>
    <t>7</t>
  </si>
  <si>
    <t>9</t>
  </si>
  <si>
    <t>12</t>
  </si>
  <si>
    <t>13</t>
  </si>
  <si>
    <t>1 курс</t>
  </si>
  <si>
    <t>2 курс</t>
  </si>
  <si>
    <t>14</t>
  </si>
  <si>
    <t>15</t>
  </si>
  <si>
    <t>16</t>
  </si>
  <si>
    <t>18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</si>
  <si>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</si>
  <si>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</si>
  <si>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</si>
  <si>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</si>
  <si>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</si>
  <si>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</si>
  <si>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</si>
  <si>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</si>
  <si>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</si>
  <si>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 xml:space="preserve"> всього аудиторних годин </t>
  </si>
  <si>
    <t xml:space="preserve"> лекції  </t>
  </si>
  <si>
    <t>лабораторні</t>
  </si>
  <si>
    <t>1 ОБОВ'ЯЗКОВІ НАВЧАЛЬНІ  ДИСЦИПЛІНИ</t>
  </si>
  <si>
    <t>1.1. Гуманітарні та соціально-економічні дисципліни</t>
  </si>
  <si>
    <t>1.2.5</t>
  </si>
  <si>
    <t>1.2.5.1</t>
  </si>
  <si>
    <t>1.2.5.2</t>
  </si>
  <si>
    <t>1.2.6</t>
  </si>
  <si>
    <t>1.2.7</t>
  </si>
  <si>
    <t>1.2.7.1</t>
  </si>
  <si>
    <t>1.3 Дисципліни професійної підготовки</t>
  </si>
  <si>
    <t>1.3.1</t>
  </si>
  <si>
    <t>1.3.2</t>
  </si>
  <si>
    <t>1.3.1.1</t>
  </si>
  <si>
    <t>1.1.5.1</t>
  </si>
  <si>
    <t>1.3.2.1</t>
  </si>
  <si>
    <t>1.3.2.2</t>
  </si>
  <si>
    <t>1.3.3</t>
  </si>
  <si>
    <t>1.3.3.1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</si>
  <si>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</si>
  <si>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</si>
  <si>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</si>
  <si>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</si>
  <si>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</si>
  <si>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</si>
  <si>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</si>
  <si>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</si>
  <si>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1.3.9</t>
  </si>
  <si>
    <t>1.3.9.1</t>
  </si>
  <si>
    <t>1.3.10</t>
  </si>
  <si>
    <t>1.3.10.1</t>
  </si>
  <si>
    <t>1.3.11</t>
  </si>
  <si>
    <t xml:space="preserve">Основи охорони  праці та безпека життєдіяльності 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</si>
  <si>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</si>
  <si>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</si>
  <si>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</si>
  <si>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</si>
  <si>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</si>
  <si>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</si>
  <si>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</si>
  <si>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</si>
  <si>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</si>
  <si>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</si>
  <si>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1.3.16.1</t>
  </si>
  <si>
    <t>1.3.17</t>
  </si>
  <si>
    <t>1.3.17.1</t>
  </si>
  <si>
    <t>1.3.17.2</t>
  </si>
  <si>
    <t>1.3.18</t>
  </si>
  <si>
    <t>1.3.18.1</t>
  </si>
  <si>
    <t>1.3.18.2</t>
  </si>
  <si>
    <t>1.3.19</t>
  </si>
  <si>
    <t>1.3.19.1</t>
  </si>
  <si>
    <t>2.3  Дисципліни професійної підготовки</t>
  </si>
  <si>
    <t>2.3.1</t>
  </si>
  <si>
    <t>2.3.2</t>
  </si>
  <si>
    <t>2.3.3</t>
  </si>
  <si>
    <t>2.3.3.1</t>
  </si>
  <si>
    <t>2.3.4</t>
  </si>
  <si>
    <t>2.3.4.1</t>
  </si>
  <si>
    <t>2.3.5</t>
  </si>
  <si>
    <t>2.3.5.1</t>
  </si>
  <si>
    <t>2.3.8</t>
  </si>
  <si>
    <t>2.3.9</t>
  </si>
  <si>
    <t>2.3.10</t>
  </si>
  <si>
    <t>2.3.10.1</t>
  </si>
  <si>
    <t>2.3.11</t>
  </si>
  <si>
    <t>2.3.12</t>
  </si>
  <si>
    <t>2.3.12.1</t>
  </si>
  <si>
    <t>2.3.12.2</t>
  </si>
  <si>
    <t>2.3.13</t>
  </si>
  <si>
    <t>1.2.2.1</t>
  </si>
  <si>
    <t>1.1.1.1</t>
  </si>
  <si>
    <t>І . ГРАФІК НАВЧАЛЬНОГО ПРОЦЕСУ</t>
  </si>
  <si>
    <t>Н/</t>
  </si>
  <si>
    <t xml:space="preserve">К  </t>
  </si>
  <si>
    <t xml:space="preserve"> </t>
  </si>
  <si>
    <r>
      <t xml:space="preserve">галузь знань: </t>
    </r>
    <r>
      <rPr>
        <b/>
        <sz val="16"/>
        <rFont val="Times New Roman"/>
        <family val="1"/>
      </rPr>
      <t>07 Управління та  адміністрування</t>
    </r>
  </si>
  <si>
    <t xml:space="preserve">Історія української культури </t>
  </si>
  <si>
    <t>4/0</t>
  </si>
  <si>
    <t>1.2.1.1</t>
  </si>
  <si>
    <t>Інформатика</t>
  </si>
  <si>
    <t>1.2.4.1</t>
  </si>
  <si>
    <t>Математика для економістів:</t>
  </si>
  <si>
    <t>на базі академії (ВМ)</t>
  </si>
  <si>
    <t>на базі академії (ТЙ і МС)</t>
  </si>
  <si>
    <t>1.2.6.1</t>
  </si>
  <si>
    <t>Разом п 1.2:</t>
  </si>
  <si>
    <t>8/2</t>
  </si>
  <si>
    <t>8/4</t>
  </si>
  <si>
    <t>4/2</t>
  </si>
  <si>
    <t>12/4</t>
  </si>
  <si>
    <t>28/10</t>
  </si>
  <si>
    <t>24/10</t>
  </si>
  <si>
    <t>Фінанси, гроші і кредит (10тр. тільки в 16/17 н.р.)</t>
  </si>
  <si>
    <t>1.3.20</t>
  </si>
  <si>
    <t>1.3.20.1</t>
  </si>
  <si>
    <t>/8/4</t>
  </si>
  <si>
    <t>28/8</t>
  </si>
  <si>
    <t>36/6</t>
  </si>
  <si>
    <t>40/14</t>
  </si>
  <si>
    <t>32/8</t>
  </si>
  <si>
    <t>1.2 Дисципліни природничо-наукової (фундаментальної ) підготовки</t>
  </si>
  <si>
    <t>2. ДИСЦИПЛІНИ ВІЛЬНОГО ВИБОРУ</t>
  </si>
  <si>
    <t xml:space="preserve">       II. ЗВЕДЕНІ ДАНІ ПРО БЮДЖЕТ ЧАСУ, тижні                                                                               ІІІ.  ДЕРЖАВНА АТЕСТАЦІЯ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</si>
  <si>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</si>
  <si>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Форма державної атестації (екзамен, дипломний проект (робота))</t>
  </si>
  <si>
    <t>3.1</t>
  </si>
  <si>
    <t>3.2</t>
  </si>
  <si>
    <t>3. ДЕРЖАВНА АТЕСТАЦІЯ</t>
  </si>
  <si>
    <r>
      <t xml:space="preserve">спеціальність:  </t>
    </r>
    <r>
      <rPr>
        <b/>
        <sz val="16"/>
        <rFont val="Times New Roman"/>
        <family val="1"/>
      </rPr>
      <t>072 Фінанси, банківська справа і страхування</t>
    </r>
  </si>
  <si>
    <t>ЗАТВЕРДЖЕНО:</t>
  </si>
  <si>
    <t>на засіданні Вченої ради</t>
  </si>
  <si>
    <t>(Ковальов В.Д.)</t>
  </si>
  <si>
    <t>Захист дипломної роботи</t>
  </si>
  <si>
    <t>Інформаційні системи і технології у фінансах і підприємництві</t>
  </si>
  <si>
    <t>Економічні та фінансові ризики</t>
  </si>
  <si>
    <t>Міжнародні стандарти фінансової звітності</t>
  </si>
  <si>
    <t>Бюджетування і контролінг</t>
  </si>
  <si>
    <t>протокол № 7</t>
  </si>
  <si>
    <t>"  30  "  березня     2017 р.</t>
  </si>
  <si>
    <t xml:space="preserve">Кваліфікація: бакалавр з фінансів, банківської справи і страхування </t>
  </si>
  <si>
    <t xml:space="preserve">На основі ОПП молодшого спеціаліста </t>
  </si>
  <si>
    <t>5</t>
  </si>
  <si>
    <t>/7</t>
  </si>
  <si>
    <t>на базі ВНЗ 1 рівня -Безпека життедіяльностя</t>
  </si>
  <si>
    <t>на базі ВНЗ 1 рівня - Охорона праці</t>
  </si>
  <si>
    <t>Семестровий контроль</t>
  </si>
  <si>
    <t xml:space="preserve"> Розподіл годин по курсах і семестрах </t>
  </si>
  <si>
    <t xml:space="preserve">семестри </t>
  </si>
  <si>
    <t>Семестр</t>
  </si>
  <si>
    <t>32/10</t>
  </si>
  <si>
    <t>28/4</t>
  </si>
  <si>
    <t>8/0</t>
  </si>
  <si>
    <t>24/2</t>
  </si>
  <si>
    <t>36/2</t>
  </si>
  <si>
    <t>52/6</t>
  </si>
  <si>
    <t>48/4</t>
  </si>
  <si>
    <t>6+15+9</t>
  </si>
  <si>
    <t>10+20+10</t>
  </si>
  <si>
    <t>1</t>
  </si>
  <si>
    <t>2</t>
  </si>
  <si>
    <t>3</t>
  </si>
  <si>
    <t>4</t>
  </si>
  <si>
    <t>6 а</t>
  </si>
  <si>
    <t>6б</t>
  </si>
  <si>
    <t>1.1.6</t>
  </si>
  <si>
    <t>Правознавство та господарське законодавство</t>
  </si>
  <si>
    <t>1.1.7</t>
  </si>
  <si>
    <t>Екологія на базі ВНЗ 1 рівня</t>
  </si>
  <si>
    <t>1.1.8</t>
  </si>
  <si>
    <t>Політологія</t>
  </si>
  <si>
    <t>1.3.4.1</t>
  </si>
  <si>
    <t>2.3.11.1</t>
  </si>
  <si>
    <t>4 курс</t>
  </si>
  <si>
    <t>5 курс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</si>
  <si>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</si>
  <si>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</si>
  <si>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</si>
  <si>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>24/8</t>
  </si>
  <si>
    <t>24/4</t>
  </si>
  <si>
    <t>48/6</t>
  </si>
  <si>
    <r>
      <t xml:space="preserve">форма навчання:    </t>
    </r>
    <r>
      <rPr>
        <b/>
        <sz val="16"/>
        <rFont val="Times New Roman"/>
        <family val="1"/>
      </rPr>
      <t>заочна  зі скороченим терміном навчання</t>
    </r>
  </si>
  <si>
    <t>Екзамена-ційна сесія</t>
  </si>
  <si>
    <t>Настановна сесія</t>
  </si>
  <si>
    <t>4. ДЕРЖАВНА АТЕСТАЦІЯ</t>
  </si>
  <si>
    <t>4.1</t>
  </si>
  <si>
    <t>4.2</t>
  </si>
  <si>
    <t xml:space="preserve">Зав. кафедри </t>
  </si>
  <si>
    <t>С.Я. Єлецьких</t>
  </si>
  <si>
    <t>Директор ЦДЗО</t>
  </si>
  <si>
    <t>М.М. Федоров</t>
  </si>
  <si>
    <t>6а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</si>
</sst>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 ;\-#,##0.0\ "/>
    <numFmt numFmtId="193" formatCode="#,##0_ ;\-#,##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\-* #,##0.00_-;\ &quot;&quot;_-;_-@_-"/>
    <numFmt numFmtId="200" formatCode="#,##0.0_-;\-* #,##0.0_-;\ &quot;&quot;_-;_-@_-"/>
    <numFmt numFmtId="201" formatCode="0.0000"/>
    <numFmt numFmtId="202" formatCode="[$-FC19]d\ mmmm\ yyyy\ &quot;г.&quot;"/>
    <numFmt numFmtId="203" formatCode="#,##0_-;\-* #,##0_-;\ _-;_-@_-"/>
    <numFmt numFmtId="204" formatCode="#,##0;\-* #,##0_-;\ 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9"/>
      <name val="Arial Cyr"/>
      <family val="2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5" fillId="0" borderId="0" xfId="54" applyFont="1">
      <alignment/>
      <protection/>
    </xf>
    <xf numFmtId="0" fontId="7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7" fillId="0" borderId="0" xfId="53" applyFont="1">
      <alignment/>
      <protection/>
    </xf>
    <xf numFmtId="0" fontId="24" fillId="0" borderId="0" xfId="53" applyFont="1">
      <alignment/>
      <protection/>
    </xf>
    <xf numFmtId="0" fontId="21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 applyProtection="1">
      <alignment horizontal="center" vertical="center" wrapText="1"/>
      <protection/>
    </xf>
    <xf numFmtId="188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188" fontId="3" fillId="0" borderId="29" xfId="0" applyNumberFormat="1" applyFont="1" applyFill="1" applyBorder="1" applyAlignment="1" applyProtection="1">
      <alignment horizontal="center" vertical="center" wrapText="1"/>
      <protection/>
    </xf>
    <xf numFmtId="188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93" fontId="1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93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188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90" fontId="3" fillId="0" borderId="4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88" fontId="3" fillId="0" borderId="35" xfId="0" applyNumberFormat="1" applyFont="1" applyFill="1" applyBorder="1" applyAlignment="1" applyProtection="1">
      <alignment vertical="center"/>
      <protection/>
    </xf>
    <xf numFmtId="49" fontId="19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8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3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190" fontId="6" fillId="0" borderId="24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6" fillId="0" borderId="46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18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vertical="center"/>
      <protection/>
    </xf>
    <xf numFmtId="49" fontId="3" fillId="0" borderId="51" xfId="0" applyNumberFormat="1" applyFont="1" applyFill="1" applyBorder="1" applyAlignment="1" applyProtection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0" fontId="3" fillId="0" borderId="52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0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90" fontId="6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91" fontId="16" fillId="0" borderId="55" xfId="0" applyNumberFormat="1" applyFont="1" applyFill="1" applyBorder="1" applyAlignment="1" applyProtection="1">
      <alignment horizontal="center" vertical="center"/>
      <protection/>
    </xf>
    <xf numFmtId="1" fontId="16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91" fontId="15" fillId="0" borderId="55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2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91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 applyProtection="1">
      <alignment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90" fontId="6" fillId="0" borderId="66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90" fontId="3" fillId="0" borderId="32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 applyProtection="1">
      <alignment vertical="center"/>
      <protection/>
    </xf>
    <xf numFmtId="188" fontId="3" fillId="0" borderId="51" xfId="0" applyNumberFormat="1" applyFont="1" applyFill="1" applyBorder="1" applyAlignment="1" applyProtection="1">
      <alignment vertical="center"/>
      <protection/>
    </xf>
    <xf numFmtId="190" fontId="6" fillId="0" borderId="71" xfId="0" applyNumberFormat="1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93" fontId="3" fillId="0" borderId="10" xfId="0" applyNumberFormat="1" applyFont="1" applyFill="1" applyBorder="1" applyAlignment="1" applyProtection="1">
      <alignment horizontal="center" vertical="center"/>
      <protection/>
    </xf>
    <xf numFmtId="193" fontId="3" fillId="0" borderId="24" xfId="0" applyNumberFormat="1" applyFont="1" applyFill="1" applyBorder="1" applyAlignment="1" applyProtection="1">
      <alignment horizontal="center" vertical="center"/>
      <protection/>
    </xf>
    <xf numFmtId="193" fontId="3" fillId="0" borderId="21" xfId="0" applyNumberFormat="1" applyFont="1" applyFill="1" applyBorder="1" applyAlignment="1" applyProtection="1">
      <alignment horizontal="center" vertical="center"/>
      <protection/>
    </xf>
    <xf numFmtId="193" fontId="3" fillId="0" borderId="23" xfId="0" applyNumberFormat="1" applyFont="1" applyFill="1" applyBorder="1" applyAlignment="1" applyProtection="1">
      <alignment horizontal="center" vertical="center"/>
      <protection/>
    </xf>
    <xf numFmtId="193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15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91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89" fontId="9" fillId="0" borderId="50" xfId="0" applyNumberFormat="1" applyFont="1" applyFill="1" applyBorder="1" applyAlignment="1" applyProtection="1">
      <alignment horizontal="center" vertical="center"/>
      <protection/>
    </xf>
    <xf numFmtId="190" fontId="6" fillId="0" borderId="50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190" fontId="6" fillId="0" borderId="51" xfId="0" applyNumberFormat="1" applyFont="1" applyFill="1" applyBorder="1" applyAlignment="1" applyProtection="1">
      <alignment horizontal="center" vertical="center"/>
      <protection/>
    </xf>
    <xf numFmtId="190" fontId="6" fillId="0" borderId="71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9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1" xfId="0" applyNumberFormat="1" applyFont="1" applyFill="1" applyBorder="1" applyAlignment="1">
      <alignment horizontal="center" vertical="center" wrapText="1"/>
    </xf>
    <xf numFmtId="1" fontId="3" fillId="0" borderId="71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1" fontId="6" fillId="0" borderId="51" xfId="0" applyNumberFormat="1" applyFont="1" applyFill="1" applyBorder="1" applyAlignment="1" applyProtection="1">
      <alignment horizontal="center" vertical="center"/>
      <protection/>
    </xf>
    <xf numFmtId="1" fontId="6" fillId="0" borderId="67" xfId="0" applyNumberFormat="1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189" fontId="9" fillId="0" borderId="72" xfId="0" applyNumberFormat="1" applyFont="1" applyFill="1" applyBorder="1" applyAlignment="1" applyProtection="1">
      <alignment horizontal="center" vertical="center"/>
      <protection/>
    </xf>
    <xf numFmtId="190" fontId="6" fillId="0" borderId="72" xfId="0" applyNumberFormat="1" applyFont="1" applyFill="1" applyBorder="1" applyAlignment="1" applyProtection="1">
      <alignment horizontal="center" vertical="center"/>
      <protection/>
    </xf>
    <xf numFmtId="190" fontId="6" fillId="0" borderId="44" xfId="0" applyNumberFormat="1" applyFont="1" applyFill="1" applyBorder="1" applyAlignment="1" applyProtection="1">
      <alignment horizontal="center" vertical="center"/>
      <protection/>
    </xf>
    <xf numFmtId="190" fontId="6" fillId="0" borderId="43" xfId="0" applyNumberFormat="1" applyFont="1" applyFill="1" applyBorder="1" applyAlignment="1" applyProtection="1">
      <alignment horizontal="center" vertical="center"/>
      <protection/>
    </xf>
    <xf numFmtId="190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 wrapText="1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" fontId="6" fillId="0" borderId="74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 applyProtection="1">
      <alignment horizontal="center" vertical="center"/>
      <protection/>
    </xf>
    <xf numFmtId="188" fontId="3" fillId="0" borderId="50" xfId="0" applyNumberFormat="1" applyFont="1" applyFill="1" applyBorder="1" applyAlignment="1" applyProtection="1">
      <alignment horizontal="center" vertical="center"/>
      <protection/>
    </xf>
    <xf numFmtId="191" fontId="3" fillId="0" borderId="50" xfId="0" applyNumberFormat="1" applyFont="1" applyFill="1" applyBorder="1" applyAlignment="1">
      <alignment horizontal="center" vertical="center" wrapText="1"/>
    </xf>
    <xf numFmtId="1" fontId="3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88" fontId="3" fillId="0" borderId="41" xfId="0" applyNumberFormat="1" applyFont="1" applyFill="1" applyBorder="1" applyAlignment="1" applyProtection="1">
      <alignment horizontal="center" vertical="center"/>
      <protection/>
    </xf>
    <xf numFmtId="191" fontId="6" fillId="0" borderId="41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 applyProtection="1">
      <alignment vertical="center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192" fontId="6" fillId="0" borderId="50" xfId="0" applyNumberFormat="1" applyFont="1" applyFill="1" applyBorder="1" applyAlignment="1">
      <alignment horizontal="center" vertical="center"/>
    </xf>
    <xf numFmtId="192" fontId="6" fillId="0" borderId="41" xfId="0" applyNumberFormat="1" applyFont="1" applyFill="1" applyBorder="1" applyAlignment="1">
      <alignment horizontal="right" vertical="center"/>
    </xf>
    <xf numFmtId="192" fontId="6" fillId="0" borderId="74" xfId="0" applyNumberFormat="1" applyFont="1" applyFill="1" applyBorder="1" applyAlignment="1">
      <alignment horizontal="right" vertical="center"/>
    </xf>
    <xf numFmtId="192" fontId="6" fillId="0" borderId="28" xfId="0" applyNumberFormat="1" applyFont="1" applyFill="1" applyBorder="1" applyAlignment="1">
      <alignment horizontal="right" vertical="center"/>
    </xf>
    <xf numFmtId="192" fontId="6" fillId="0" borderId="29" xfId="0" applyNumberFormat="1" applyFont="1" applyFill="1" applyBorder="1" applyAlignment="1">
      <alignment horizontal="right" vertical="center"/>
    </xf>
    <xf numFmtId="192" fontId="6" fillId="0" borderId="31" xfId="0" applyNumberFormat="1" applyFont="1" applyFill="1" applyBorder="1" applyAlignment="1">
      <alignment horizontal="right" vertical="center"/>
    </xf>
    <xf numFmtId="49" fontId="6" fillId="0" borderId="71" xfId="0" applyNumberFormat="1" applyFont="1" applyFill="1" applyBorder="1" applyAlignment="1">
      <alignment horizontal="right" vertical="center"/>
    </xf>
    <xf numFmtId="49" fontId="6" fillId="0" borderId="6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right" vertical="center"/>
    </xf>
    <xf numFmtId="190" fontId="6" fillId="0" borderId="50" xfId="0" applyNumberFormat="1" applyFont="1" applyFill="1" applyBorder="1" applyAlignment="1">
      <alignment horizontal="center" vertical="center"/>
    </xf>
    <xf numFmtId="190" fontId="6" fillId="0" borderId="49" xfId="0" applyNumberFormat="1" applyFont="1" applyFill="1" applyBorder="1" applyAlignment="1">
      <alignment horizontal="right" vertical="center"/>
    </xf>
    <xf numFmtId="190" fontId="6" fillId="0" borderId="50" xfId="0" applyNumberFormat="1" applyFont="1" applyFill="1" applyBorder="1" applyAlignment="1">
      <alignment horizontal="right" vertical="center"/>
    </xf>
    <xf numFmtId="190" fontId="6" fillId="0" borderId="51" xfId="0" applyNumberFormat="1" applyFont="1" applyFill="1" applyBorder="1" applyAlignment="1">
      <alignment horizontal="right" vertical="center"/>
    </xf>
    <xf numFmtId="190" fontId="6" fillId="0" borderId="59" xfId="0" applyNumberFormat="1" applyFont="1" applyFill="1" applyBorder="1" applyAlignment="1">
      <alignment horizontal="right" vertical="center"/>
    </xf>
    <xf numFmtId="49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1" fontId="3" fillId="0" borderId="34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190" fontId="6" fillId="0" borderId="34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190" fontId="3" fillId="0" borderId="50" xfId="0" applyNumberFormat="1" applyFont="1" applyFill="1" applyBorder="1" applyAlignment="1">
      <alignment horizontal="right" vertical="center"/>
    </xf>
    <xf numFmtId="49" fontId="3" fillId="0" borderId="60" xfId="0" applyNumberFormat="1" applyFont="1" applyFill="1" applyBorder="1" applyAlignment="1">
      <alignment horizontal="right" vertical="center"/>
    </xf>
    <xf numFmtId="1" fontId="3" fillId="0" borderId="70" xfId="0" applyNumberFormat="1" applyFont="1" applyFill="1" applyBorder="1" applyAlignment="1">
      <alignment horizontal="right" vertical="center"/>
    </xf>
    <xf numFmtId="1" fontId="3" fillId="0" borderId="41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192" fontId="3" fillId="0" borderId="41" xfId="0" applyNumberFormat="1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" fontId="6" fillId="0" borderId="7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/>
    </xf>
    <xf numFmtId="190" fontId="6" fillId="0" borderId="49" xfId="0" applyNumberFormat="1" applyFont="1" applyFill="1" applyBorder="1" applyAlignment="1">
      <alignment/>
    </xf>
    <xf numFmtId="190" fontId="6" fillId="0" borderId="50" xfId="0" applyNumberFormat="1" applyFont="1" applyFill="1" applyBorder="1" applyAlignment="1">
      <alignment/>
    </xf>
    <xf numFmtId="190" fontId="6" fillId="0" borderId="51" xfId="0" applyNumberFormat="1" applyFont="1" applyFill="1" applyBorder="1" applyAlignment="1">
      <alignment/>
    </xf>
    <xf numFmtId="190" fontId="6" fillId="0" borderId="59" xfId="0" applyNumberFormat="1" applyFont="1" applyFill="1" applyBorder="1" applyAlignment="1">
      <alignment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190" fontId="11" fillId="0" borderId="50" xfId="0" applyNumberFormat="1" applyFont="1" applyFill="1" applyBorder="1" applyAlignment="1">
      <alignment/>
    </xf>
    <xf numFmtId="1" fontId="11" fillId="0" borderId="50" xfId="0" applyNumberFormat="1" applyFont="1" applyFill="1" applyBorder="1" applyAlignment="1">
      <alignment/>
    </xf>
    <xf numFmtId="1" fontId="11" fillId="0" borderId="51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/>
    </xf>
    <xf numFmtId="1" fontId="11" fillId="0" borderId="39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3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191" fontId="66" fillId="0" borderId="10" xfId="0" applyNumberFormat="1" applyFont="1" applyFill="1" applyBorder="1" applyAlignment="1" applyProtection="1">
      <alignment horizontal="center" vertical="center"/>
      <protection/>
    </xf>
    <xf numFmtId="191" fontId="67" fillId="0" borderId="10" xfId="0" applyNumberFormat="1" applyFont="1" applyFill="1" applyBorder="1" applyAlignment="1" applyProtection="1">
      <alignment horizontal="center" vertical="center"/>
      <protection/>
    </xf>
    <xf numFmtId="191" fontId="66" fillId="32" borderId="10" xfId="0" applyNumberFormat="1" applyFont="1" applyFill="1" applyBorder="1" applyAlignment="1" applyProtection="1">
      <alignment horizontal="center" vertical="center"/>
      <protection/>
    </xf>
    <xf numFmtId="191" fontId="67" fillId="32" borderId="10" xfId="0" applyNumberFormat="1" applyFont="1" applyFill="1" applyBorder="1" applyAlignment="1" applyProtection="1">
      <alignment horizontal="center" vertical="center"/>
      <protection/>
    </xf>
    <xf numFmtId="190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66" fillId="32" borderId="43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>
      <alignment horizontal="left" vertical="center" wrapText="1"/>
    </xf>
    <xf numFmtId="191" fontId="67" fillId="32" borderId="43" xfId="0" applyNumberFormat="1" applyFont="1" applyFill="1" applyBorder="1" applyAlignment="1" applyProtection="1">
      <alignment horizontal="center" vertical="center"/>
      <protection/>
    </xf>
    <xf numFmtId="49" fontId="67" fillId="0" borderId="10" xfId="0" applyNumberFormat="1" applyFont="1" applyFill="1" applyBorder="1" applyAlignment="1" applyProtection="1">
      <alignment horizontal="center" vertical="center"/>
      <protection/>
    </xf>
    <xf numFmtId="49" fontId="67" fillId="0" borderId="10" xfId="0" applyNumberFormat="1" applyFont="1" applyFill="1" applyBorder="1" applyAlignment="1">
      <alignment horizontal="left" vertical="center" wrapText="1"/>
    </xf>
    <xf numFmtId="1" fontId="67" fillId="0" borderId="43" xfId="0" applyNumberFormat="1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191" fontId="67" fillId="0" borderId="43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1" fontId="67" fillId="0" borderId="43" xfId="0" applyNumberFormat="1" applyFont="1" applyFill="1" applyBorder="1" applyAlignment="1" applyProtection="1">
      <alignment horizontal="center" vertical="center"/>
      <protection/>
    </xf>
    <xf numFmtId="1" fontId="67" fillId="0" borderId="45" xfId="0" applyNumberFormat="1" applyFont="1" applyFill="1" applyBorder="1" applyAlignment="1">
      <alignment horizontal="center" vertical="center" wrapText="1"/>
    </xf>
    <xf numFmtId="1" fontId="67" fillId="0" borderId="21" xfId="0" applyNumberFormat="1" applyFont="1" applyFill="1" applyBorder="1" applyAlignment="1">
      <alignment horizontal="center" vertical="center" wrapText="1"/>
    </xf>
    <xf numFmtId="1" fontId="67" fillId="0" borderId="23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1" fontId="67" fillId="0" borderId="25" xfId="0" applyNumberFormat="1" applyFont="1" applyFill="1" applyBorder="1" applyAlignment="1">
      <alignment horizontal="center" vertical="center" wrapText="1"/>
    </xf>
    <xf numFmtId="49" fontId="67" fillId="0" borderId="57" xfId="0" applyNumberFormat="1" applyFont="1" applyFill="1" applyBorder="1" applyAlignment="1">
      <alignment horizontal="center" vertical="center" wrapText="1"/>
    </xf>
    <xf numFmtId="49" fontId="67" fillId="0" borderId="44" xfId="0" applyNumberFormat="1" applyFont="1" applyFill="1" applyBorder="1" applyAlignment="1">
      <alignment horizontal="center" vertical="center" wrapText="1"/>
    </xf>
    <xf numFmtId="188" fontId="67" fillId="0" borderId="0" xfId="0" applyNumberFormat="1" applyFont="1" applyFill="1" applyBorder="1" applyAlignment="1" applyProtection="1">
      <alignment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75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" fontId="6" fillId="0" borderId="81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/>
    </xf>
    <xf numFmtId="49" fontId="67" fillId="0" borderId="80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66" fillId="0" borderId="10" xfId="0" applyNumberFormat="1" applyFont="1" applyFill="1" applyBorder="1" applyAlignment="1">
      <alignment vertical="center" wrapText="1"/>
    </xf>
    <xf numFmtId="49" fontId="6" fillId="0" borderId="63" xfId="0" applyNumberFormat="1" applyFont="1" applyFill="1" applyBorder="1" applyAlignment="1">
      <alignment horizontal="right" vertical="center"/>
    </xf>
    <xf numFmtId="49" fontId="3" fillId="0" borderId="63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 applyProtection="1">
      <alignment vertical="center"/>
      <protection/>
    </xf>
    <xf numFmtId="49" fontId="3" fillId="0" borderId="50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6" fillId="0" borderId="5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6" fillId="0" borderId="5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91" fontId="66" fillId="0" borderId="11" xfId="0" applyNumberFormat="1" applyFont="1" applyFill="1" applyBorder="1" applyAlignment="1" applyProtection="1">
      <alignment horizontal="center" vertical="center"/>
      <protection/>
    </xf>
    <xf numFmtId="19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vertical="center" wrapText="1"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83" xfId="0" applyNumberFormat="1" applyFont="1" applyFill="1" applyBorder="1" applyAlignment="1" applyProtection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19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vertical="center" wrapText="1"/>
    </xf>
    <xf numFmtId="49" fontId="6" fillId="0" borderId="75" xfId="0" applyNumberFormat="1" applyFont="1" applyFill="1" applyBorder="1" applyAlignment="1">
      <alignment horizontal="right" vertical="center"/>
    </xf>
    <xf numFmtId="49" fontId="6" fillId="0" borderId="50" xfId="0" applyNumberFormat="1" applyFont="1" applyFill="1" applyBorder="1" applyAlignment="1">
      <alignment vertical="center"/>
    </xf>
    <xf numFmtId="1" fontId="3" fillId="0" borderId="74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3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9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right" vertical="center"/>
    </xf>
    <xf numFmtId="49" fontId="67" fillId="0" borderId="11" xfId="0" applyNumberFormat="1" applyFont="1" applyFill="1" applyBorder="1" applyAlignment="1">
      <alignment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15" fillId="34" borderId="32" xfId="0" applyNumberFormat="1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vertical="center"/>
    </xf>
    <xf numFmtId="1" fontId="68" fillId="0" borderId="10" xfId="0" applyNumberFormat="1" applyFont="1" applyFill="1" applyBorder="1" applyAlignment="1">
      <alignment horizontal="center" vertical="center"/>
    </xf>
    <xf numFmtId="49" fontId="68" fillId="0" borderId="76" xfId="0" applyNumberFormat="1" applyFont="1" applyFill="1" applyBorder="1" applyAlignment="1">
      <alignment horizontal="center" vertical="center" wrapText="1"/>
    </xf>
    <xf numFmtId="49" fontId="68" fillId="0" borderId="29" xfId="0" applyNumberFormat="1" applyFont="1" applyFill="1" applyBorder="1" applyAlignment="1">
      <alignment vertical="center" wrapText="1"/>
    </xf>
    <xf numFmtId="49" fontId="68" fillId="0" borderId="5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49" fontId="68" fillId="0" borderId="23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vertical="center" wrapText="1"/>
    </xf>
    <xf numFmtId="49" fontId="68" fillId="0" borderId="4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vertical="center"/>
    </xf>
    <xf numFmtId="49" fontId="68" fillId="0" borderId="74" xfId="0" applyNumberFormat="1" applyFont="1" applyFill="1" applyBorder="1" applyAlignment="1">
      <alignment horizontal="center"/>
    </xf>
    <xf numFmtId="49" fontId="68" fillId="0" borderId="11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 vertical="center" wrapText="1"/>
    </xf>
    <xf numFmtId="49" fontId="6" fillId="34" borderId="48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49" fontId="3" fillId="34" borderId="44" xfId="0" applyNumberFormat="1" applyFont="1" applyFill="1" applyBorder="1" applyAlignment="1">
      <alignment horizontal="center" vertical="center" wrapText="1"/>
    </xf>
    <xf numFmtId="1" fontId="3" fillId="34" borderId="24" xfId="0" applyNumberFormat="1" applyFont="1" applyFill="1" applyBorder="1" applyAlignment="1">
      <alignment horizontal="center" vertical="center" wrapText="1"/>
    </xf>
    <xf numFmtId="49" fontId="3" fillId="34" borderId="57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91" fontId="69" fillId="34" borderId="19" xfId="0" applyNumberFormat="1" applyFont="1" applyFill="1" applyBorder="1" applyAlignment="1" applyProtection="1">
      <alignment horizontal="center" vertical="center"/>
      <protection/>
    </xf>
    <xf numFmtId="191" fontId="69" fillId="34" borderId="21" xfId="0" applyNumberFormat="1" applyFont="1" applyFill="1" applyBorder="1" applyAlignment="1" applyProtection="1">
      <alignment horizontal="center" vertical="center"/>
      <protection/>
    </xf>
    <xf numFmtId="191" fontId="68" fillId="34" borderId="26" xfId="0" applyNumberFormat="1" applyFont="1" applyFill="1" applyBorder="1" applyAlignment="1" applyProtection="1">
      <alignment horizontal="center" vertical="center"/>
      <protection/>
    </xf>
    <xf numFmtId="190" fontId="69" fillId="34" borderId="19" xfId="0" applyNumberFormat="1" applyFont="1" applyFill="1" applyBorder="1" applyAlignment="1" applyProtection="1">
      <alignment horizontal="center" vertical="center"/>
      <protection/>
    </xf>
    <xf numFmtId="190" fontId="69" fillId="34" borderId="21" xfId="0" applyNumberFormat="1" applyFont="1" applyFill="1" applyBorder="1" applyAlignment="1" applyProtection="1">
      <alignment horizontal="center" vertical="center"/>
      <protection/>
    </xf>
    <xf numFmtId="190" fontId="68" fillId="34" borderId="21" xfId="0" applyNumberFormat="1" applyFont="1" applyFill="1" applyBorder="1" applyAlignment="1">
      <alignment horizontal="center" vertical="center" wrapText="1"/>
    </xf>
    <xf numFmtId="190" fontId="6" fillId="34" borderId="32" xfId="0" applyNumberFormat="1" applyFont="1" applyFill="1" applyBorder="1" applyAlignment="1" applyProtection="1">
      <alignment horizontal="center" vertical="center"/>
      <protection/>
    </xf>
    <xf numFmtId="190" fontId="68" fillId="34" borderId="19" xfId="0" applyNumberFormat="1" applyFont="1" applyFill="1" applyBorder="1" applyAlignment="1" applyProtection="1">
      <alignment horizontal="center" vertical="center"/>
      <protection/>
    </xf>
    <xf numFmtId="190" fontId="68" fillId="34" borderId="26" xfId="0" applyNumberFormat="1" applyFont="1" applyFill="1" applyBorder="1" applyAlignment="1" applyProtection="1">
      <alignment horizontal="center" vertical="center"/>
      <protection/>
    </xf>
    <xf numFmtId="192" fontId="69" fillId="34" borderId="19" xfId="0" applyNumberFormat="1" applyFont="1" applyFill="1" applyBorder="1" applyAlignment="1" applyProtection="1">
      <alignment horizontal="center" vertical="center"/>
      <protection/>
    </xf>
    <xf numFmtId="192" fontId="69" fillId="34" borderId="21" xfId="0" applyNumberFormat="1" applyFont="1" applyFill="1" applyBorder="1" applyAlignment="1" applyProtection="1">
      <alignment horizontal="center" vertical="center"/>
      <protection/>
    </xf>
    <xf numFmtId="190" fontId="68" fillId="34" borderId="21" xfId="0" applyNumberFormat="1" applyFont="1" applyFill="1" applyBorder="1" applyAlignment="1" applyProtection="1">
      <alignment horizontal="center" vertical="center"/>
      <protection/>
    </xf>
    <xf numFmtId="191" fontId="68" fillId="34" borderId="19" xfId="0" applyNumberFormat="1" applyFont="1" applyFill="1" applyBorder="1" applyAlignment="1" applyProtection="1">
      <alignment horizontal="center" vertical="center"/>
      <protection/>
    </xf>
    <xf numFmtId="191" fontId="69" fillId="34" borderId="37" xfId="0" applyNumberFormat="1" applyFont="1" applyFill="1" applyBorder="1" applyAlignment="1" applyProtection="1">
      <alignment horizontal="center" vertical="center"/>
      <protection/>
    </xf>
    <xf numFmtId="191" fontId="69" fillId="0" borderId="10" xfId="0" applyNumberFormat="1" applyFont="1" applyFill="1" applyBorder="1" applyAlignment="1" applyProtection="1">
      <alignment horizontal="center" vertical="center"/>
      <protection/>
    </xf>
    <xf numFmtId="191" fontId="68" fillId="0" borderId="10" xfId="0" applyNumberFormat="1" applyFont="1" applyFill="1" applyBorder="1" applyAlignment="1" applyProtection="1">
      <alignment horizontal="center" vertical="center"/>
      <protection/>
    </xf>
    <xf numFmtId="191" fontId="68" fillId="0" borderId="10" xfId="0" applyNumberFormat="1" applyFont="1" applyFill="1" applyBorder="1" applyAlignment="1" applyProtection="1">
      <alignment horizontal="center" vertical="center"/>
      <protection/>
    </xf>
    <xf numFmtId="190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92" fontId="69" fillId="0" borderId="10" xfId="0" applyNumberFormat="1" applyFont="1" applyFill="1" applyBorder="1" applyAlignment="1">
      <alignment horizontal="center" vertical="center" wrapText="1"/>
    </xf>
    <xf numFmtId="191" fontId="69" fillId="0" borderId="43" xfId="0" applyNumberFormat="1" applyFont="1" applyFill="1" applyBorder="1" applyAlignment="1" applyProtection="1">
      <alignment horizontal="center" vertical="center"/>
      <protection/>
    </xf>
    <xf numFmtId="0" fontId="68" fillId="0" borderId="43" xfId="0" applyFont="1" applyFill="1" applyBorder="1" applyAlignment="1">
      <alignment horizontal="center" vertical="center" wrapText="1"/>
    </xf>
    <xf numFmtId="191" fontId="69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188" fontId="6" fillId="0" borderId="1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92" fontId="3" fillId="0" borderId="1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189" fontId="3" fillId="34" borderId="33" xfId="0" applyNumberFormat="1" applyFont="1" applyFill="1" applyBorder="1" applyAlignment="1" applyProtection="1">
      <alignment horizontal="center" vertical="center"/>
      <protection/>
    </xf>
    <xf numFmtId="189" fontId="3" fillId="34" borderId="48" xfId="0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75" xfId="0" applyNumberFormat="1" applyFont="1" applyFill="1" applyBorder="1" applyAlignment="1" applyProtection="1">
      <alignment horizontal="center" vertical="center"/>
      <protection/>
    </xf>
    <xf numFmtId="49" fontId="3" fillId="34" borderId="50" xfId="0" applyNumberFormat="1" applyFont="1" applyFill="1" applyBorder="1" applyAlignment="1" applyProtection="1">
      <alignment vertical="center"/>
      <protection/>
    </xf>
    <xf numFmtId="49" fontId="3" fillId="34" borderId="49" xfId="0" applyNumberFormat="1" applyFont="1" applyFill="1" applyBorder="1" applyAlignment="1" applyProtection="1">
      <alignment horizontal="center" vertical="center"/>
      <protection/>
    </xf>
    <xf numFmtId="49" fontId="5" fillId="34" borderId="50" xfId="0" applyNumberFormat="1" applyFont="1" applyFill="1" applyBorder="1" applyAlignment="1" applyProtection="1">
      <alignment horizontal="center" vertical="center" wrapText="1"/>
      <protection/>
    </xf>
    <xf numFmtId="1" fontId="3" fillId="34" borderId="50" xfId="0" applyNumberFormat="1" applyFont="1" applyFill="1" applyBorder="1" applyAlignment="1" applyProtection="1">
      <alignment horizontal="center" vertical="center"/>
      <protection/>
    </xf>
    <xf numFmtId="1" fontId="3" fillId="34" borderId="50" xfId="0" applyNumberFormat="1" applyFont="1" applyFill="1" applyBorder="1" applyAlignment="1" applyProtection="1">
      <alignment horizontal="center" vertical="center" wrapText="1"/>
      <protection/>
    </xf>
    <xf numFmtId="0" fontId="3" fillId="34" borderId="50" xfId="0" applyNumberFormat="1" applyFont="1" applyFill="1" applyBorder="1" applyAlignment="1" applyProtection="1">
      <alignment horizontal="center" vertical="center"/>
      <protection/>
    </xf>
    <xf numFmtId="49" fontId="3" fillId="34" borderId="50" xfId="0" applyNumberFormat="1" applyFont="1" applyFill="1" applyBorder="1" applyAlignment="1" applyProtection="1">
      <alignment horizontal="center" vertical="center" wrapText="1"/>
      <protection/>
    </xf>
    <xf numFmtId="49" fontId="3" fillId="34" borderId="51" xfId="0" applyNumberFormat="1" applyFont="1" applyFill="1" applyBorder="1" applyAlignment="1" applyProtection="1">
      <alignment vertical="center"/>
      <protection/>
    </xf>
    <xf numFmtId="49" fontId="3" fillId="34" borderId="51" xfId="0" applyNumberFormat="1" applyFont="1" applyFill="1" applyBorder="1" applyAlignment="1" applyProtection="1">
      <alignment vertical="center" wrapText="1"/>
      <protection/>
    </xf>
    <xf numFmtId="49" fontId="3" fillId="34" borderId="50" xfId="0" applyNumberFormat="1" applyFont="1" applyFill="1" applyBorder="1" applyAlignment="1" applyProtection="1">
      <alignment vertical="center" wrapText="1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90" fontId="3" fillId="34" borderId="52" xfId="0" applyNumberFormat="1" applyFont="1" applyFill="1" applyBorder="1" applyAlignment="1" applyProtection="1">
      <alignment horizontal="center" vertical="center"/>
      <protection/>
    </xf>
    <xf numFmtId="1" fontId="3" fillId="34" borderId="14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90" fontId="3" fillId="34" borderId="17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49" fontId="3" fillId="34" borderId="77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90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4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39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90" fontId="3" fillId="34" borderId="55" xfId="0" applyNumberFormat="1" applyFont="1" applyFill="1" applyBorder="1" applyAlignment="1" applyProtection="1">
      <alignment horizontal="center" vertical="center"/>
      <protection/>
    </xf>
    <xf numFmtId="1" fontId="3" fillId="34" borderId="23" xfId="0" applyNumberFormat="1" applyFont="1" applyFill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80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1" fontId="6" fillId="34" borderId="23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24" xfId="0" applyNumberFormat="1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vertical="center" wrapText="1"/>
    </xf>
    <xf numFmtId="49" fontId="30" fillId="34" borderId="10" xfId="0" applyNumberFormat="1" applyFont="1" applyFill="1" applyBorder="1" applyAlignment="1" applyProtection="1">
      <alignment horizontal="center" vertical="center"/>
      <protection/>
    </xf>
    <xf numFmtId="49" fontId="30" fillId="34" borderId="10" xfId="0" applyNumberFormat="1" applyFont="1" applyFill="1" applyBorder="1" applyAlignment="1">
      <alignment horizontal="left" vertical="center" wrapText="1"/>
    </xf>
    <xf numFmtId="1" fontId="6" fillId="34" borderId="44" xfId="0" applyNumberFormat="1" applyFont="1" applyFill="1" applyBorder="1" applyAlignment="1">
      <alignment horizontal="center" vertical="center" wrapText="1"/>
    </xf>
    <xf numFmtId="1" fontId="6" fillId="34" borderId="43" xfId="0" applyNumberFormat="1" applyFont="1" applyFill="1" applyBorder="1" applyAlignment="1">
      <alignment horizontal="center" vertical="center" wrapText="1"/>
    </xf>
    <xf numFmtId="1" fontId="6" fillId="34" borderId="46" xfId="0" applyNumberFormat="1" applyFont="1" applyFill="1" applyBorder="1" applyAlignment="1">
      <alignment horizontal="center" vertical="center" wrapText="1"/>
    </xf>
    <xf numFmtId="1" fontId="6" fillId="34" borderId="45" xfId="0" applyNumberFormat="1" applyFont="1" applyFill="1" applyBorder="1" applyAlignment="1">
      <alignment horizontal="center" vertical="center" wrapText="1"/>
    </xf>
    <xf numFmtId="49" fontId="6" fillId="34" borderId="62" xfId="0" applyNumberFormat="1" applyFont="1" applyFill="1" applyBorder="1" applyAlignment="1">
      <alignment horizontal="center" vertical="center" wrapText="1"/>
    </xf>
    <xf numFmtId="49" fontId="6" fillId="34" borderId="41" xfId="0" applyNumberFormat="1" applyFont="1" applyFill="1" applyBorder="1" applyAlignment="1">
      <alignment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2" fontId="3" fillId="34" borderId="60" xfId="0" applyNumberFormat="1" applyFont="1" applyFill="1" applyBorder="1" applyAlignment="1" applyProtection="1">
      <alignment horizontal="center" vertical="center"/>
      <protection/>
    </xf>
    <xf numFmtId="1" fontId="3" fillId="34" borderId="51" xfId="0" applyNumberFormat="1" applyFont="1" applyFill="1" applyBorder="1" applyAlignment="1" applyProtection="1">
      <alignment horizontal="center" vertical="center"/>
      <protection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29" xfId="0" applyNumberFormat="1" applyFont="1" applyFill="1" applyBorder="1" applyAlignment="1" applyProtection="1">
      <alignment horizontal="center" vertical="center"/>
      <protection/>
    </xf>
    <xf numFmtId="1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70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91" fontId="3" fillId="34" borderId="60" xfId="0" applyNumberFormat="1" applyFont="1" applyFill="1" applyBorder="1" applyAlignment="1" applyProtection="1">
      <alignment horizontal="center" vertical="center"/>
      <protection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vertical="center" wrapText="1"/>
    </xf>
    <xf numFmtId="49" fontId="6" fillId="34" borderId="64" xfId="0" applyNumberFormat="1" applyFont="1" applyFill="1" applyBorder="1" applyAlignment="1" applyProtection="1">
      <alignment vertical="center"/>
      <protection/>
    </xf>
    <xf numFmtId="0" fontId="6" fillId="34" borderId="65" xfId="0" applyNumberFormat="1" applyFont="1" applyFill="1" applyBorder="1" applyAlignment="1" applyProtection="1">
      <alignment horizontal="center" vertical="center"/>
      <protection/>
    </xf>
    <xf numFmtId="49" fontId="3" fillId="34" borderId="50" xfId="0" applyNumberFormat="1" applyFont="1" applyFill="1" applyBorder="1" applyAlignment="1">
      <alignment horizontal="center" vertical="center" wrapText="1"/>
    </xf>
    <xf numFmtId="49" fontId="3" fillId="34" borderId="51" xfId="0" applyNumberFormat="1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190" fontId="6" fillId="34" borderId="66" xfId="0" applyNumberFormat="1" applyFont="1" applyFill="1" applyBorder="1" applyAlignment="1">
      <alignment horizontal="center" vertical="center" wrapText="1"/>
    </xf>
    <xf numFmtId="49" fontId="6" fillId="34" borderId="49" xfId="0" applyNumberFormat="1" applyFont="1" applyFill="1" applyBorder="1" applyAlignment="1">
      <alignment horizontal="center" vertical="center" wrapText="1"/>
    </xf>
    <xf numFmtId="49" fontId="6" fillId="34" borderId="67" xfId="0" applyNumberFormat="1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vertical="center" wrapText="1"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vertical="center" wrapText="1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88" fontId="3" fillId="34" borderId="11" xfId="0" applyNumberFormat="1" applyFont="1" applyFill="1" applyBorder="1" applyAlignment="1" applyProtection="1">
      <alignment horizontal="center" vertical="center" wrapText="1"/>
      <protection/>
    </xf>
    <xf numFmtId="188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38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88" fontId="3" fillId="34" borderId="24" xfId="0" applyNumberFormat="1" applyFont="1" applyFill="1" applyBorder="1" applyAlignment="1" applyProtection="1">
      <alignment horizontal="center" vertical="center" wrapText="1"/>
      <protection/>
    </xf>
    <xf numFmtId="49" fontId="3" fillId="34" borderId="26" xfId="0" applyNumberFormat="1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left" vertical="center" wrapText="1"/>
    </xf>
    <xf numFmtId="49" fontId="3" fillId="34" borderId="28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188" fontId="3" fillId="34" borderId="29" xfId="0" applyNumberFormat="1" applyFont="1" applyFill="1" applyBorder="1" applyAlignment="1" applyProtection="1">
      <alignment horizontal="center" vertical="center" wrapText="1"/>
      <protection/>
    </xf>
    <xf numFmtId="188" fontId="3" fillId="34" borderId="30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 applyProtection="1">
      <alignment horizontal="center" vertical="center" wrapText="1"/>
      <protection/>
    </xf>
    <xf numFmtId="188" fontId="3" fillId="34" borderId="15" xfId="0" applyNumberFormat="1" applyFont="1" applyFill="1" applyBorder="1" applyAlignment="1" applyProtection="1">
      <alignment horizontal="center" vertical="center" wrapText="1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4" xfId="0" applyNumberFormat="1" applyFont="1" applyFill="1" applyBorder="1" applyAlignment="1" applyProtection="1">
      <alignment horizontal="center" vertical="center"/>
      <protection/>
    </xf>
    <xf numFmtId="1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55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left" vertical="center" wrapText="1"/>
    </xf>
    <xf numFmtId="0" fontId="3" fillId="34" borderId="33" xfId="0" applyNumberFormat="1" applyFont="1" applyFill="1" applyBorder="1" applyAlignment="1" applyProtection="1">
      <alignment horizontal="center" vertical="center"/>
      <protection/>
    </xf>
    <xf numFmtId="0" fontId="3" fillId="34" borderId="34" xfId="0" applyNumberFormat="1" applyFont="1" applyFill="1" applyBorder="1" applyAlignment="1" applyProtection="1">
      <alignment horizontal="center" vertical="center"/>
      <protection/>
    </xf>
    <xf numFmtId="188" fontId="3" fillId="34" borderId="34" xfId="0" applyNumberFormat="1" applyFont="1" applyFill="1" applyBorder="1" applyAlignment="1" applyProtection="1">
      <alignment horizontal="center" vertical="center" wrapText="1"/>
      <protection/>
    </xf>
    <xf numFmtId="188" fontId="3" fillId="34" borderId="35" xfId="0" applyNumberFormat="1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0" fontId="3" fillId="34" borderId="28" xfId="0" applyNumberFormat="1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3" fontId="3" fillId="34" borderId="14" xfId="0" applyNumberFormat="1" applyFont="1" applyFill="1" applyBorder="1" applyAlignment="1" applyProtection="1">
      <alignment horizontal="center" vertical="center"/>
      <protection/>
    </xf>
    <xf numFmtId="1" fontId="3" fillId="34" borderId="16" xfId="0" applyNumberFormat="1" applyFont="1" applyFill="1" applyBorder="1" applyAlignment="1">
      <alignment horizontal="center" vertical="center" wrapText="1"/>
    </xf>
    <xf numFmtId="1" fontId="3" fillId="34" borderId="2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25" xfId="0" applyNumberFormat="1" applyFont="1" applyFill="1" applyBorder="1" applyAlignment="1">
      <alignment horizontal="center" vertical="center" wrapText="1"/>
    </xf>
    <xf numFmtId="0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29" xfId="0" applyNumberFormat="1" applyFont="1" applyFill="1" applyBorder="1" applyAlignment="1" applyProtection="1">
      <alignment horizontal="center" vertical="center"/>
      <protection/>
    </xf>
    <xf numFmtId="0" fontId="3" fillId="34" borderId="28" xfId="0" applyNumberFormat="1" applyFont="1" applyFill="1" applyBorder="1" applyAlignment="1">
      <alignment horizontal="center" vertical="center" wrapText="1"/>
    </xf>
    <xf numFmtId="0" fontId="3" fillId="34" borderId="29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9" xfId="0" applyNumberFormat="1" applyFont="1" applyFill="1" applyBorder="1" applyAlignment="1">
      <alignment horizontal="center" vertical="center" wrapText="1"/>
    </xf>
    <xf numFmtId="1" fontId="6" fillId="34" borderId="31" xfId="0" applyNumberFormat="1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center" vertical="center" wrapText="1"/>
    </xf>
    <xf numFmtId="49" fontId="6" fillId="34" borderId="57" xfId="0" applyNumberFormat="1" applyFont="1" applyFill="1" applyBorder="1" applyAlignment="1">
      <alignment horizontal="center" vertical="center" wrapText="1"/>
    </xf>
    <xf numFmtId="49" fontId="6" fillId="34" borderId="78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vertical="center" wrapText="1"/>
    </xf>
    <xf numFmtId="190" fontId="3" fillId="34" borderId="40" xfId="0" applyNumberFormat="1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 wrapText="1"/>
    </xf>
    <xf numFmtId="1" fontId="6" fillId="34" borderId="41" xfId="0" applyNumberFormat="1" applyFont="1" applyFill="1" applyBorder="1" applyAlignment="1">
      <alignment horizontal="center" vertical="center" wrapText="1"/>
    </xf>
    <xf numFmtId="1" fontId="6" fillId="34" borderId="42" xfId="0" applyNumberFormat="1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60" xfId="0" applyNumberFormat="1" applyFont="1" applyFill="1" applyBorder="1" applyAlignment="1">
      <alignment horizontal="center" vertical="center" wrapText="1"/>
    </xf>
    <xf numFmtId="188" fontId="3" fillId="34" borderId="35" xfId="0" applyNumberFormat="1" applyFont="1" applyFill="1" applyBorder="1" applyAlignment="1" applyProtection="1">
      <alignment vertical="center"/>
      <protection/>
    </xf>
    <xf numFmtId="190" fontId="3" fillId="34" borderId="32" xfId="0" applyNumberFormat="1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 wrapText="1"/>
    </xf>
    <xf numFmtId="1" fontId="6" fillId="34" borderId="34" xfId="0" applyNumberFormat="1" applyFont="1" applyFill="1" applyBorder="1" applyAlignment="1">
      <alignment horizontal="center" vertical="center" wrapText="1"/>
    </xf>
    <xf numFmtId="1" fontId="6" fillId="34" borderId="36" xfId="0" applyNumberFormat="1" applyFont="1" applyFill="1" applyBorder="1" applyAlignment="1">
      <alignment horizontal="center" vertical="center" wrapText="1"/>
    </xf>
    <xf numFmtId="49" fontId="3" fillId="34" borderId="68" xfId="0" applyNumberFormat="1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 applyProtection="1">
      <alignment vertical="center"/>
      <protection/>
    </xf>
    <xf numFmtId="188" fontId="3" fillId="34" borderId="51" xfId="0" applyNumberFormat="1" applyFont="1" applyFill="1" applyBorder="1" applyAlignment="1" applyProtection="1">
      <alignment vertical="center"/>
      <protection/>
    </xf>
    <xf numFmtId="190" fontId="6" fillId="34" borderId="7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190" fontId="6" fillId="34" borderId="28" xfId="0" applyNumberFormat="1" applyFont="1" applyFill="1" applyBorder="1" applyAlignment="1" applyProtection="1">
      <alignment horizontal="center" vertical="center"/>
      <protection/>
    </xf>
    <xf numFmtId="190" fontId="6" fillId="34" borderId="29" xfId="0" applyNumberFormat="1" applyFont="1" applyFill="1" applyBorder="1" applyAlignment="1" applyProtection="1">
      <alignment horizontal="center" vertical="center"/>
      <protection/>
    </xf>
    <xf numFmtId="190" fontId="6" fillId="34" borderId="31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 applyProtection="1">
      <alignment vertical="center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vertical="center" wrapText="1"/>
    </xf>
    <xf numFmtId="191" fontId="3" fillId="34" borderId="11" xfId="0" applyNumberFormat="1" applyFont="1" applyFill="1" applyBorder="1" applyAlignment="1" applyProtection="1">
      <alignment horizontal="center" vertical="center"/>
      <protection/>
    </xf>
    <xf numFmtId="1" fontId="3" fillId="34" borderId="37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1" fontId="6" fillId="34" borderId="21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" fontId="6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93" fontId="3" fillId="34" borderId="10" xfId="0" applyNumberFormat="1" applyFont="1" applyFill="1" applyBorder="1" applyAlignment="1" applyProtection="1">
      <alignment horizontal="center" vertical="center"/>
      <protection/>
    </xf>
    <xf numFmtId="193" fontId="3" fillId="34" borderId="24" xfId="0" applyNumberFormat="1" applyFont="1" applyFill="1" applyBorder="1" applyAlignment="1" applyProtection="1">
      <alignment horizontal="center" vertical="center"/>
      <protection/>
    </xf>
    <xf numFmtId="193" fontId="3" fillId="34" borderId="21" xfId="0" applyNumberFormat="1" applyFont="1" applyFill="1" applyBorder="1" applyAlignment="1" applyProtection="1">
      <alignment horizontal="center" vertical="center"/>
      <protection/>
    </xf>
    <xf numFmtId="193" fontId="3" fillId="34" borderId="23" xfId="0" applyNumberFormat="1" applyFont="1" applyFill="1" applyBorder="1" applyAlignment="1" applyProtection="1">
      <alignment horizontal="center" vertical="center"/>
      <protection/>
    </xf>
    <xf numFmtId="193" fontId="3" fillId="34" borderId="25" xfId="0" applyNumberFormat="1" applyFont="1" applyFill="1" applyBorder="1" applyAlignment="1" applyProtection="1">
      <alignment horizontal="center" vertical="center"/>
      <protection/>
    </xf>
    <xf numFmtId="188" fontId="3" fillId="34" borderId="0" xfId="0" applyNumberFormat="1" applyFont="1" applyFill="1" applyBorder="1" applyAlignment="1" applyProtection="1">
      <alignment vertical="center"/>
      <protection/>
    </xf>
    <xf numFmtId="1" fontId="3" fillId="34" borderId="24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2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190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3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3" xfId="0" applyNumberFormat="1" applyFont="1" applyFill="1" applyBorder="1" applyAlignment="1">
      <alignment horizontal="left" vertical="center" wrapText="1"/>
    </xf>
    <xf numFmtId="49" fontId="3" fillId="34" borderId="77" xfId="0" applyNumberFormat="1" applyFont="1" applyFill="1" applyBorder="1" applyAlignment="1">
      <alignment horizontal="center" vertical="center"/>
    </xf>
    <xf numFmtId="49" fontId="3" fillId="34" borderId="76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192" fontId="3" fillId="34" borderId="10" xfId="0" applyNumberFormat="1" applyFont="1" applyFill="1" applyBorder="1" applyAlignment="1">
      <alignment horizontal="center" vertical="center" wrapText="1"/>
    </xf>
    <xf numFmtId="49" fontId="3" fillId="34" borderId="55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0" fontId="6" fillId="34" borderId="43" xfId="0" applyFont="1" applyFill="1" applyBorder="1" applyAlignment="1">
      <alignment horizontal="center" vertical="center" wrapText="1"/>
    </xf>
    <xf numFmtId="191" fontId="6" fillId="34" borderId="43" xfId="0" applyNumberFormat="1" applyFont="1" applyFill="1" applyBorder="1" applyAlignment="1" applyProtection="1">
      <alignment horizontal="center" vertical="center"/>
      <protection/>
    </xf>
    <xf numFmtId="1" fontId="6" fillId="34" borderId="43" xfId="0" applyNumberFormat="1" applyFont="1" applyFill="1" applyBorder="1" applyAlignment="1" applyProtection="1">
      <alignment horizontal="center" vertical="center"/>
      <protection/>
    </xf>
    <xf numFmtId="49" fontId="6" fillId="34" borderId="80" xfId="0" applyNumberFormat="1" applyFont="1" applyFill="1" applyBorder="1" applyAlignment="1">
      <alignment horizontal="center" vertical="center" wrapText="1"/>
    </xf>
    <xf numFmtId="1" fontId="3" fillId="34" borderId="43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191" fontId="3" fillId="34" borderId="43" xfId="0" applyNumberFormat="1" applyFont="1" applyFill="1" applyBorder="1" applyAlignment="1" applyProtection="1">
      <alignment horizontal="center" vertical="center"/>
      <protection/>
    </xf>
    <xf numFmtId="1" fontId="3" fillId="34" borderId="43" xfId="0" applyNumberFormat="1" applyFont="1" applyFill="1" applyBorder="1" applyAlignment="1" applyProtection="1">
      <alignment horizontal="center" vertical="center"/>
      <protection/>
    </xf>
    <xf numFmtId="1" fontId="3" fillId="34" borderId="45" xfId="0" applyNumberFormat="1" applyFont="1" applyFill="1" applyBorder="1" applyAlignment="1">
      <alignment horizontal="center" vertical="center" wrapText="1"/>
    </xf>
    <xf numFmtId="1" fontId="3" fillId="34" borderId="47" xfId="0" applyNumberFormat="1" applyFont="1" applyFill="1" applyBorder="1" applyAlignment="1">
      <alignment horizontal="center" vertical="center" wrapText="1"/>
    </xf>
    <xf numFmtId="1" fontId="6" fillId="34" borderId="43" xfId="0" applyNumberFormat="1" applyFont="1" applyFill="1" applyBorder="1" applyAlignment="1">
      <alignment horizontal="center" vertical="center"/>
    </xf>
    <xf numFmtId="1" fontId="6" fillId="34" borderId="47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1" fontId="6" fillId="34" borderId="49" xfId="0" applyNumberFormat="1" applyFont="1" applyFill="1" applyBorder="1" applyAlignment="1">
      <alignment horizontal="center" vertical="center" wrapText="1"/>
    </xf>
    <xf numFmtId="1" fontId="6" fillId="34" borderId="50" xfId="0" applyNumberFormat="1" applyFont="1" applyFill="1" applyBorder="1" applyAlignment="1">
      <alignment horizontal="center" vertical="center" wrapText="1"/>
    </xf>
    <xf numFmtId="189" fontId="9" fillId="34" borderId="50" xfId="0" applyNumberFormat="1" applyFont="1" applyFill="1" applyBorder="1" applyAlignment="1" applyProtection="1">
      <alignment horizontal="center" vertical="center"/>
      <protection/>
    </xf>
    <xf numFmtId="190" fontId="6" fillId="34" borderId="50" xfId="0" applyNumberFormat="1" applyFont="1" applyFill="1" applyBorder="1" applyAlignment="1" applyProtection="1">
      <alignment horizontal="center" vertical="center"/>
      <protection/>
    </xf>
    <xf numFmtId="190" fontId="6" fillId="34" borderId="51" xfId="0" applyNumberFormat="1" applyFont="1" applyFill="1" applyBorder="1" applyAlignment="1" applyProtection="1">
      <alignment horizontal="center" vertical="center"/>
      <protection/>
    </xf>
    <xf numFmtId="190" fontId="6" fillId="34" borderId="71" xfId="0" applyNumberFormat="1" applyFont="1" applyFill="1" applyBorder="1" applyAlignment="1" applyProtection="1">
      <alignment horizontal="center" vertical="center"/>
      <protection/>
    </xf>
    <xf numFmtId="190" fontId="6" fillId="34" borderId="23" xfId="0" applyNumberFormat="1" applyFont="1" applyFill="1" applyBorder="1" applyAlignment="1" applyProtection="1">
      <alignment horizontal="center" vertical="center"/>
      <protection/>
    </xf>
    <xf numFmtId="190" fontId="6" fillId="34" borderId="10" xfId="0" applyNumberFormat="1" applyFont="1" applyFill="1" applyBorder="1" applyAlignment="1" applyProtection="1">
      <alignment horizontal="center" vertical="center"/>
      <protection/>
    </xf>
    <xf numFmtId="190" fontId="6" fillId="34" borderId="25" xfId="0" applyNumberFormat="1" applyFont="1" applyFill="1" applyBorder="1" applyAlignment="1" applyProtection="1">
      <alignment horizontal="center" vertical="center"/>
      <protection/>
    </xf>
    <xf numFmtId="49" fontId="6" fillId="34" borderId="49" xfId="0" applyNumberFormat="1" applyFont="1" applyFill="1" applyBorder="1" applyAlignment="1">
      <alignment horizontal="center" vertical="center" wrapText="1"/>
    </xf>
    <xf numFmtId="49" fontId="6" fillId="34" borderId="71" xfId="0" applyNumberFormat="1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vertical="center" wrapText="1"/>
    </xf>
    <xf numFmtId="1" fontId="3" fillId="34" borderId="49" xfId="0" applyNumberFormat="1" applyFont="1" applyFill="1" applyBorder="1" applyAlignment="1">
      <alignment horizontal="center" vertical="center" wrapText="1"/>
    </xf>
    <xf numFmtId="1" fontId="3" fillId="34" borderId="50" xfId="0" applyNumberFormat="1" applyFont="1" applyFill="1" applyBorder="1" applyAlignment="1">
      <alignment horizontal="center" vertical="center" wrapText="1"/>
    </xf>
    <xf numFmtId="191" fontId="3" fillId="34" borderId="50" xfId="0" applyNumberFormat="1" applyFont="1" applyFill="1" applyBorder="1" applyAlignment="1" applyProtection="1">
      <alignment horizontal="center" vertical="center"/>
      <protection/>
    </xf>
    <xf numFmtId="1" fontId="3" fillId="34" borderId="51" xfId="0" applyNumberFormat="1" applyFont="1" applyFill="1" applyBorder="1" applyAlignment="1">
      <alignment horizontal="center" vertical="center" wrapText="1"/>
    </xf>
    <xf numFmtId="1" fontId="3" fillId="34" borderId="71" xfId="0" applyNumberFormat="1" applyFont="1" applyFill="1" applyBorder="1" applyAlignment="1">
      <alignment horizontal="center" vertical="center" wrapText="1"/>
    </xf>
    <xf numFmtId="49" fontId="3" fillId="34" borderId="71" xfId="0" applyNumberFormat="1" applyFont="1" applyFill="1" applyBorder="1" applyAlignment="1">
      <alignment horizontal="center" vertical="center" wrapText="1"/>
    </xf>
    <xf numFmtId="49" fontId="3" fillId="34" borderId="75" xfId="0" applyNumberFormat="1" applyFont="1" applyFill="1" applyBorder="1" applyAlignment="1">
      <alignment horizontal="center" vertical="center"/>
    </xf>
    <xf numFmtId="1" fontId="6" fillId="34" borderId="50" xfId="0" applyNumberFormat="1" applyFont="1" applyFill="1" applyBorder="1" applyAlignment="1" applyProtection="1">
      <alignment horizontal="center" vertical="center"/>
      <protection/>
    </xf>
    <xf numFmtId="1" fontId="6" fillId="34" borderId="51" xfId="0" applyNumberFormat="1" applyFont="1" applyFill="1" applyBorder="1" applyAlignment="1" applyProtection="1">
      <alignment horizontal="center" vertical="center"/>
      <protection/>
    </xf>
    <xf numFmtId="1" fontId="6" fillId="34" borderId="83" xfId="0" applyNumberFormat="1" applyFont="1" applyFill="1" applyBorder="1" applyAlignment="1" applyProtection="1">
      <alignment horizontal="center" vertical="center"/>
      <protection/>
    </xf>
    <xf numFmtId="190" fontId="6" fillId="34" borderId="44" xfId="0" applyNumberFormat="1" applyFont="1" applyFill="1" applyBorder="1" applyAlignment="1" applyProtection="1">
      <alignment horizontal="center" vertical="center"/>
      <protection/>
    </xf>
    <xf numFmtId="190" fontId="6" fillId="34" borderId="43" xfId="0" applyNumberFormat="1" applyFont="1" applyFill="1" applyBorder="1" applyAlignment="1" applyProtection="1">
      <alignment horizontal="center" vertical="center"/>
      <protection/>
    </xf>
    <xf numFmtId="190" fontId="6" fillId="34" borderId="46" xfId="0" applyNumberFormat="1" applyFont="1" applyFill="1" applyBorder="1" applyAlignment="1" applyProtection="1">
      <alignment horizontal="center" vertical="center"/>
      <protection/>
    </xf>
    <xf numFmtId="49" fontId="6" fillId="34" borderId="69" xfId="0" applyNumberFormat="1" applyFont="1" applyFill="1" applyBorder="1" applyAlignment="1" applyProtection="1">
      <alignment horizontal="center" vertical="center"/>
      <protection/>
    </xf>
    <xf numFmtId="49" fontId="6" fillId="34" borderId="41" xfId="0" applyNumberFormat="1" applyFont="1" applyFill="1" applyBorder="1" applyAlignment="1" applyProtection="1">
      <alignment horizontal="center" vertical="center"/>
      <protection/>
    </xf>
    <xf numFmtId="1" fontId="6" fillId="34" borderId="67" xfId="0" applyNumberFormat="1" applyFont="1" applyFill="1" applyBorder="1" applyAlignment="1">
      <alignment horizontal="center" vertical="center" wrapText="1"/>
    </xf>
    <xf numFmtId="1" fontId="6" fillId="34" borderId="72" xfId="0" applyNumberFormat="1" applyFont="1" applyFill="1" applyBorder="1" applyAlignment="1">
      <alignment horizontal="center" vertical="center" wrapText="1"/>
    </xf>
    <xf numFmtId="189" fontId="9" fillId="34" borderId="72" xfId="0" applyNumberFormat="1" applyFont="1" applyFill="1" applyBorder="1" applyAlignment="1" applyProtection="1">
      <alignment horizontal="center" vertical="center"/>
      <protection/>
    </xf>
    <xf numFmtId="190" fontId="6" fillId="34" borderId="72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67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8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188" fontId="3" fillId="34" borderId="10" xfId="0" applyNumberFormat="1" applyFont="1" applyFill="1" applyBorder="1" applyAlignment="1" applyProtection="1">
      <alignment vertical="center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188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55" xfId="0" applyNumberFormat="1" applyFont="1" applyFill="1" applyBorder="1" applyAlignment="1" applyProtection="1">
      <alignment horizontal="center" vertical="center"/>
      <protection/>
    </xf>
    <xf numFmtId="0" fontId="3" fillId="34" borderId="45" xfId="0" applyNumberFormat="1" applyFont="1" applyFill="1" applyBorder="1" applyAlignment="1" applyProtection="1">
      <alignment horizontal="left" vertical="center"/>
      <protection/>
    </xf>
    <xf numFmtId="188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55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23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left" vertical="center" wrapText="1"/>
      <protection/>
    </xf>
    <xf numFmtId="1" fontId="6" fillId="34" borderId="29" xfId="0" applyNumberFormat="1" applyFont="1" applyFill="1" applyBorder="1" applyAlignment="1" applyProtection="1">
      <alignment horizontal="center" vertical="center"/>
      <protection/>
    </xf>
    <xf numFmtId="188" fontId="6" fillId="34" borderId="29" xfId="0" applyNumberFormat="1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>
      <alignment horizontal="center" vertical="center"/>
    </xf>
    <xf numFmtId="1" fontId="6" fillId="34" borderId="30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49" fontId="6" fillId="34" borderId="73" xfId="0" applyNumberFormat="1" applyFont="1" applyFill="1" applyBorder="1" applyAlignment="1" applyProtection="1">
      <alignment horizontal="center" vertical="center"/>
      <protection/>
    </xf>
    <xf numFmtId="49" fontId="6" fillId="34" borderId="28" xfId="0" applyNumberFormat="1" applyFont="1" applyFill="1" applyBorder="1" applyAlignment="1" applyProtection="1">
      <alignment horizontal="center" vertical="center"/>
      <protection/>
    </xf>
    <xf numFmtId="49" fontId="6" fillId="34" borderId="68" xfId="0" applyNumberFormat="1" applyFont="1" applyFill="1" applyBorder="1" applyAlignment="1" applyProtection="1">
      <alignment horizontal="center" vertical="center"/>
      <protection/>
    </xf>
    <xf numFmtId="1" fontId="6" fillId="34" borderId="68" xfId="0" applyNumberFormat="1" applyFont="1" applyFill="1" applyBorder="1" applyAlignment="1" applyProtection="1">
      <alignment horizontal="center" vertical="center"/>
      <protection/>
    </xf>
    <xf numFmtId="1" fontId="6" fillId="34" borderId="41" xfId="0" applyNumberFormat="1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>
      <alignment horizontal="center" vertical="center" wrapText="1"/>
    </xf>
    <xf numFmtId="1" fontId="6" fillId="34" borderId="74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 applyProtection="1">
      <alignment horizontal="center" vertical="center"/>
      <protection/>
    </xf>
    <xf numFmtId="49" fontId="6" fillId="34" borderId="69" xfId="0" applyNumberFormat="1" applyFont="1" applyFill="1" applyBorder="1" applyAlignment="1" applyProtection="1">
      <alignment horizontal="center" vertical="center"/>
      <protection/>
    </xf>
    <xf numFmtId="1" fontId="6" fillId="34" borderId="29" xfId="0" applyNumberFormat="1" applyFont="1" applyFill="1" applyBorder="1" applyAlignment="1">
      <alignment horizontal="center" vertical="center"/>
    </xf>
    <xf numFmtId="1" fontId="3" fillId="34" borderId="60" xfId="0" applyNumberFormat="1" applyFont="1" applyFill="1" applyBorder="1" applyAlignment="1" applyProtection="1">
      <alignment horizontal="center" vertical="center"/>
      <protection/>
    </xf>
    <xf numFmtId="1" fontId="3" fillId="34" borderId="50" xfId="0" applyNumberFormat="1" applyFont="1" applyFill="1" applyBorder="1" applyAlignment="1" applyProtection="1">
      <alignment horizontal="center" vertical="center"/>
      <protection/>
    </xf>
    <xf numFmtId="188" fontId="3" fillId="34" borderId="50" xfId="0" applyNumberFormat="1" applyFont="1" applyFill="1" applyBorder="1" applyAlignment="1" applyProtection="1">
      <alignment horizontal="center" vertical="center"/>
      <protection/>
    </xf>
    <xf numFmtId="191" fontId="3" fillId="34" borderId="50" xfId="0" applyNumberFormat="1" applyFont="1" applyFill="1" applyBorder="1" applyAlignment="1">
      <alignment horizontal="center" vertical="center" wrapText="1"/>
    </xf>
    <xf numFmtId="49" fontId="3" fillId="34" borderId="71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 applyProtection="1">
      <alignment horizontal="center" vertical="center"/>
      <protection/>
    </xf>
    <xf numFmtId="1" fontId="3" fillId="34" borderId="70" xfId="0" applyNumberFormat="1" applyFont="1" applyFill="1" applyBorder="1" applyAlignment="1" applyProtection="1">
      <alignment horizontal="center" vertical="center"/>
      <protection/>
    </xf>
    <xf numFmtId="1" fontId="3" fillId="34" borderId="41" xfId="0" applyNumberFormat="1" applyFont="1" applyFill="1" applyBorder="1" applyAlignment="1" applyProtection="1">
      <alignment horizontal="center" vertical="center"/>
      <protection/>
    </xf>
    <xf numFmtId="188" fontId="3" fillId="34" borderId="41" xfId="0" applyNumberFormat="1" applyFont="1" applyFill="1" applyBorder="1" applyAlignment="1" applyProtection="1">
      <alignment horizontal="center" vertical="center"/>
      <protection/>
    </xf>
    <xf numFmtId="191" fontId="6" fillId="34" borderId="41" xfId="0" applyNumberFormat="1" applyFont="1" applyFill="1" applyBorder="1" applyAlignment="1">
      <alignment horizontal="center" vertical="center" wrapText="1"/>
    </xf>
    <xf numFmtId="1" fontId="3" fillId="34" borderId="74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center" vertical="center" wrapText="1"/>
    </xf>
    <xf numFmtId="49" fontId="3" fillId="34" borderId="60" xfId="0" applyNumberFormat="1" applyFont="1" applyFill="1" applyBorder="1" applyAlignment="1" applyProtection="1">
      <alignment vertical="center"/>
      <protection/>
    </xf>
    <xf numFmtId="1" fontId="3" fillId="34" borderId="72" xfId="0" applyNumberFormat="1" applyFont="1" applyFill="1" applyBorder="1" applyAlignment="1">
      <alignment horizontal="right" vertical="center"/>
    </xf>
    <xf numFmtId="0" fontId="3" fillId="34" borderId="72" xfId="0" applyFont="1" applyFill="1" applyBorder="1" applyAlignment="1">
      <alignment horizontal="right" vertical="center"/>
    </xf>
    <xf numFmtId="192" fontId="6" fillId="34" borderId="72" xfId="0" applyNumberFormat="1" applyFont="1" applyFill="1" applyBorder="1" applyAlignment="1">
      <alignment horizontal="center" vertical="center"/>
    </xf>
    <xf numFmtId="192" fontId="6" fillId="34" borderId="34" xfId="0" applyNumberFormat="1" applyFont="1" applyFill="1" applyBorder="1" applyAlignment="1">
      <alignment horizontal="right" vertical="center"/>
    </xf>
    <xf numFmtId="192" fontId="6" fillId="34" borderId="35" xfId="0" applyNumberFormat="1" applyFont="1" applyFill="1" applyBorder="1" applyAlignment="1">
      <alignment horizontal="right" vertical="center"/>
    </xf>
    <xf numFmtId="192" fontId="6" fillId="34" borderId="44" xfId="0" applyNumberFormat="1" applyFont="1" applyFill="1" applyBorder="1" applyAlignment="1">
      <alignment horizontal="right" vertical="center"/>
    </xf>
    <xf numFmtId="192" fontId="6" fillId="34" borderId="43" xfId="0" applyNumberFormat="1" applyFont="1" applyFill="1" applyBorder="1" applyAlignment="1">
      <alignment horizontal="right" vertical="center"/>
    </xf>
    <xf numFmtId="192" fontId="6" fillId="34" borderId="46" xfId="0" applyNumberFormat="1" applyFont="1" applyFill="1" applyBorder="1" applyAlignment="1">
      <alignment horizontal="right" vertical="center"/>
    </xf>
    <xf numFmtId="49" fontId="6" fillId="34" borderId="32" xfId="0" applyNumberFormat="1" applyFont="1" applyFill="1" applyBorder="1" applyAlignment="1">
      <alignment horizontal="right" vertical="center"/>
    </xf>
    <xf numFmtId="49" fontId="6" fillId="34" borderId="34" xfId="0" applyNumberFormat="1" applyFont="1" applyFill="1" applyBorder="1" applyAlignment="1">
      <alignment horizontal="center" vertical="center"/>
    </xf>
    <xf numFmtId="49" fontId="6" fillId="34" borderId="34" xfId="0" applyNumberFormat="1" applyFont="1" applyFill="1" applyBorder="1" applyAlignment="1">
      <alignment vertical="center"/>
    </xf>
    <xf numFmtId="49" fontId="6" fillId="34" borderId="11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right" vertical="center" wrapText="1"/>
    </xf>
    <xf numFmtId="1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192" fontId="6" fillId="34" borderId="10" xfId="0" applyNumberFormat="1" applyFont="1" applyFill="1" applyBorder="1" applyAlignment="1">
      <alignment horizontal="center" vertical="center"/>
    </xf>
    <xf numFmtId="192" fontId="6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11" xfId="0" applyNumberFormat="1" applyFont="1" applyFill="1" applyBorder="1" applyAlignment="1" applyProtection="1">
      <alignment horizontal="left" vertical="center"/>
      <protection/>
    </xf>
    <xf numFmtId="190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/>
    </xf>
    <xf numFmtId="190" fontId="6" fillId="34" borderId="12" xfId="0" applyNumberFormat="1" applyFont="1" applyFill="1" applyBorder="1" applyAlignment="1">
      <alignment horizontal="right" vertical="center"/>
    </xf>
    <xf numFmtId="190" fontId="6" fillId="34" borderId="18" xfId="0" applyNumberFormat="1" applyFont="1" applyFill="1" applyBorder="1" applyAlignment="1">
      <alignment horizontal="right" vertical="center"/>
    </xf>
    <xf numFmtId="190" fontId="6" fillId="34" borderId="11" xfId="0" applyNumberFormat="1" applyFont="1" applyFill="1" applyBorder="1" applyAlignment="1">
      <alignment horizontal="right" vertical="center"/>
    </xf>
    <xf numFmtId="190" fontId="6" fillId="34" borderId="39" xfId="0" applyNumberFormat="1" applyFont="1" applyFill="1" applyBorder="1" applyAlignment="1">
      <alignment horizontal="right" vertical="center"/>
    </xf>
    <xf numFmtId="49" fontId="6" fillId="34" borderId="37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1" fontId="6" fillId="34" borderId="14" xfId="0" applyNumberFormat="1" applyFont="1" applyFill="1" applyBorder="1" applyAlignment="1">
      <alignment horizontal="right" vertical="center"/>
    </xf>
    <xf numFmtId="1" fontId="6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90" fontId="6" fillId="34" borderId="14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right" vertical="center"/>
    </xf>
    <xf numFmtId="0" fontId="6" fillId="34" borderId="43" xfId="0" applyFont="1" applyFill="1" applyBorder="1" applyAlignment="1">
      <alignment horizontal="right" vertical="center"/>
    </xf>
    <xf numFmtId="190" fontId="6" fillId="34" borderId="24" xfId="0" applyNumberFormat="1" applyFont="1" applyFill="1" applyBorder="1" applyAlignment="1">
      <alignment horizontal="right" vertical="center"/>
    </xf>
    <xf numFmtId="190" fontId="6" fillId="34" borderId="44" xfId="0" applyNumberFormat="1" applyFont="1" applyFill="1" applyBorder="1" applyAlignment="1">
      <alignment horizontal="right" vertical="center"/>
    </xf>
    <xf numFmtId="190" fontId="6" fillId="34" borderId="43" xfId="0" applyNumberFormat="1" applyFont="1" applyFill="1" applyBorder="1" applyAlignment="1">
      <alignment horizontal="right" vertical="center"/>
    </xf>
    <xf numFmtId="190" fontId="6" fillId="34" borderId="45" xfId="0" applyNumberFormat="1" applyFont="1" applyFill="1" applyBorder="1" applyAlignment="1">
      <alignment horizontal="right" vertical="center"/>
    </xf>
    <xf numFmtId="190" fontId="6" fillId="34" borderId="46" xfId="0" applyNumberFormat="1" applyFont="1" applyFill="1" applyBorder="1" applyAlignment="1">
      <alignment horizontal="right" vertical="center"/>
    </xf>
    <xf numFmtId="49" fontId="6" fillId="34" borderId="47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vertical="center" wrapText="1"/>
    </xf>
    <xf numFmtId="1" fontId="3" fillId="34" borderId="49" xfId="0" applyNumberFormat="1" applyFont="1" applyFill="1" applyBorder="1" applyAlignment="1">
      <alignment horizontal="right" vertical="center"/>
    </xf>
    <xf numFmtId="1" fontId="3" fillId="34" borderId="50" xfId="0" applyNumberFormat="1" applyFont="1" applyFill="1" applyBorder="1" applyAlignment="1">
      <alignment horizontal="right" vertical="center"/>
    </xf>
    <xf numFmtId="0" fontId="3" fillId="34" borderId="50" xfId="0" applyFont="1" applyFill="1" applyBorder="1" applyAlignment="1">
      <alignment horizontal="right" vertical="center"/>
    </xf>
    <xf numFmtId="190" fontId="6" fillId="34" borderId="50" xfId="0" applyNumberFormat="1" applyFont="1" applyFill="1" applyBorder="1" applyAlignment="1">
      <alignment horizontal="center" vertical="center"/>
    </xf>
    <xf numFmtId="190" fontId="6" fillId="34" borderId="49" xfId="0" applyNumberFormat="1" applyFont="1" applyFill="1" applyBorder="1" applyAlignment="1">
      <alignment horizontal="right" vertical="center"/>
    </xf>
    <xf numFmtId="190" fontId="6" fillId="34" borderId="50" xfId="0" applyNumberFormat="1" applyFont="1" applyFill="1" applyBorder="1" applyAlignment="1">
      <alignment horizontal="right" vertical="center"/>
    </xf>
    <xf numFmtId="190" fontId="6" fillId="34" borderId="51" xfId="0" applyNumberFormat="1" applyFont="1" applyFill="1" applyBorder="1" applyAlignment="1">
      <alignment horizontal="right" vertical="center"/>
    </xf>
    <xf numFmtId="190" fontId="6" fillId="34" borderId="59" xfId="0" applyNumberFormat="1" applyFont="1" applyFill="1" applyBorder="1" applyAlignment="1">
      <alignment horizontal="right" vertical="center"/>
    </xf>
    <xf numFmtId="49" fontId="6" fillId="34" borderId="71" xfId="0" applyNumberFormat="1" applyFont="1" applyFill="1" applyBorder="1" applyAlignment="1">
      <alignment horizontal="right" vertical="center"/>
    </xf>
    <xf numFmtId="49" fontId="6" fillId="34" borderId="68" xfId="0" applyNumberFormat="1" applyFont="1" applyFill="1" applyBorder="1" applyAlignment="1">
      <alignment horizontal="right" vertical="center"/>
    </xf>
    <xf numFmtId="49" fontId="6" fillId="34" borderId="75" xfId="0" applyNumberFormat="1" applyFont="1" applyFill="1" applyBorder="1" applyAlignment="1">
      <alignment horizontal="right" vertical="center"/>
    </xf>
    <xf numFmtId="49" fontId="6" fillId="34" borderId="50" xfId="0" applyNumberFormat="1" applyFont="1" applyFill="1" applyBorder="1" applyAlignment="1">
      <alignment vertical="center"/>
    </xf>
    <xf numFmtId="49" fontId="6" fillId="34" borderId="34" xfId="0" applyNumberFormat="1" applyFont="1" applyFill="1" applyBorder="1" applyAlignment="1" applyProtection="1">
      <alignment horizontal="right" vertical="center"/>
      <protection/>
    </xf>
    <xf numFmtId="0" fontId="6" fillId="34" borderId="34" xfId="0" applyNumberFormat="1" applyFont="1" applyFill="1" applyBorder="1" applyAlignment="1" applyProtection="1">
      <alignment horizontal="right" vertical="center"/>
      <protection/>
    </xf>
    <xf numFmtId="1" fontId="3" fillId="34" borderId="34" xfId="0" applyNumberFormat="1" applyFont="1" applyFill="1" applyBorder="1" applyAlignment="1">
      <alignment horizontal="right" vertical="center"/>
    </xf>
    <xf numFmtId="0" fontId="3" fillId="34" borderId="34" xfId="0" applyFont="1" applyFill="1" applyBorder="1" applyAlignment="1">
      <alignment horizontal="right" vertical="center"/>
    </xf>
    <xf numFmtId="190" fontId="6" fillId="34" borderId="34" xfId="0" applyNumberFormat="1" applyFont="1" applyFill="1" applyBorder="1" applyAlignment="1">
      <alignment horizontal="right" vertical="center"/>
    </xf>
    <xf numFmtId="1" fontId="6" fillId="34" borderId="34" xfId="0" applyNumberFormat="1" applyFont="1" applyFill="1" applyBorder="1" applyAlignment="1">
      <alignment horizontal="right" vertical="center"/>
    </xf>
    <xf numFmtId="1" fontId="6" fillId="34" borderId="50" xfId="0" applyNumberFormat="1" applyFont="1" applyFill="1" applyBorder="1" applyAlignment="1">
      <alignment horizontal="right" vertical="center"/>
    </xf>
    <xf numFmtId="1" fontId="6" fillId="34" borderId="51" xfId="0" applyNumberFormat="1" applyFont="1" applyFill="1" applyBorder="1" applyAlignment="1">
      <alignment horizontal="right" vertical="center"/>
    </xf>
    <xf numFmtId="1" fontId="6" fillId="34" borderId="49" xfId="0" applyNumberFormat="1" applyFont="1" applyFill="1" applyBorder="1" applyAlignment="1">
      <alignment horizontal="right" vertical="center"/>
    </xf>
    <xf numFmtId="1" fontId="6" fillId="34" borderId="59" xfId="0" applyNumberFormat="1" applyFont="1" applyFill="1" applyBorder="1" applyAlignment="1">
      <alignment horizontal="right" vertical="center"/>
    </xf>
    <xf numFmtId="49" fontId="6" fillId="34" borderId="60" xfId="0" applyNumberFormat="1" applyFont="1" applyFill="1" applyBorder="1" applyAlignment="1">
      <alignment horizontal="right" vertical="center"/>
    </xf>
    <xf numFmtId="49" fontId="6" fillId="34" borderId="63" xfId="0" applyNumberFormat="1" applyFont="1" applyFill="1" applyBorder="1" applyAlignment="1">
      <alignment horizontal="right" vertical="center"/>
    </xf>
    <xf numFmtId="1" fontId="3" fillId="34" borderId="50" xfId="0" applyNumberFormat="1" applyFont="1" applyFill="1" applyBorder="1" applyAlignment="1">
      <alignment horizontal="right" vertical="center"/>
    </xf>
    <xf numFmtId="0" fontId="3" fillId="34" borderId="50" xfId="0" applyFont="1" applyFill="1" applyBorder="1" applyAlignment="1">
      <alignment horizontal="right" vertical="center"/>
    </xf>
    <xf numFmtId="190" fontId="3" fillId="34" borderId="50" xfId="0" applyNumberFormat="1" applyFont="1" applyFill="1" applyBorder="1" applyAlignment="1">
      <alignment horizontal="right" vertical="center"/>
    </xf>
    <xf numFmtId="1" fontId="3" fillId="34" borderId="41" xfId="0" applyNumberFormat="1" applyFont="1" applyFill="1" applyBorder="1" applyAlignment="1">
      <alignment horizontal="right" vertical="center"/>
    </xf>
    <xf numFmtId="1" fontId="3" fillId="34" borderId="74" xfId="0" applyNumberFormat="1" applyFont="1" applyFill="1" applyBorder="1" applyAlignment="1">
      <alignment horizontal="right" vertical="center"/>
    </xf>
    <xf numFmtId="1" fontId="3" fillId="34" borderId="18" xfId="0" applyNumberFormat="1" applyFont="1" applyFill="1" applyBorder="1" applyAlignment="1">
      <alignment horizontal="right" vertical="center"/>
    </xf>
    <xf numFmtId="1" fontId="3" fillId="34" borderId="11" xfId="0" applyNumberFormat="1" applyFont="1" applyFill="1" applyBorder="1" applyAlignment="1">
      <alignment horizontal="right" vertical="center"/>
    </xf>
    <xf numFmtId="1" fontId="3" fillId="34" borderId="12" xfId="0" applyNumberFormat="1" applyFont="1" applyFill="1" applyBorder="1" applyAlignment="1">
      <alignment horizontal="right" vertical="center"/>
    </xf>
    <xf numFmtId="1" fontId="3" fillId="34" borderId="39" xfId="0" applyNumberFormat="1" applyFont="1" applyFill="1" applyBorder="1" applyAlignment="1">
      <alignment horizontal="right" vertical="center"/>
    </xf>
    <xf numFmtId="49" fontId="3" fillId="34" borderId="49" xfId="0" applyNumberFormat="1" applyFont="1" applyFill="1" applyBorder="1" applyAlignment="1">
      <alignment horizontal="right" vertical="center"/>
    </xf>
    <xf numFmtId="49" fontId="3" fillId="34" borderId="60" xfId="0" applyNumberFormat="1" applyFont="1" applyFill="1" applyBorder="1" applyAlignment="1">
      <alignment horizontal="right" vertical="center"/>
    </xf>
    <xf numFmtId="49" fontId="3" fillId="34" borderId="63" xfId="0" applyNumberFormat="1" applyFont="1" applyFill="1" applyBorder="1" applyAlignment="1">
      <alignment horizontal="right" vertical="center"/>
    </xf>
    <xf numFmtId="1" fontId="3" fillId="34" borderId="70" xfId="0" applyNumberFormat="1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right" vertical="center"/>
    </xf>
    <xf numFmtId="192" fontId="3" fillId="34" borderId="41" xfId="0" applyNumberFormat="1" applyFont="1" applyFill="1" applyBorder="1" applyAlignment="1">
      <alignment horizontal="right" vertical="center"/>
    </xf>
    <xf numFmtId="0" fontId="3" fillId="34" borderId="74" xfId="0" applyFont="1" applyFill="1" applyBorder="1" applyAlignment="1">
      <alignment horizontal="right" vertical="center"/>
    </xf>
    <xf numFmtId="0" fontId="3" fillId="34" borderId="44" xfId="0" applyFont="1" applyFill="1" applyBorder="1" applyAlignment="1">
      <alignment horizontal="right" vertical="center"/>
    </xf>
    <xf numFmtId="0" fontId="3" fillId="34" borderId="43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right" vertical="center"/>
    </xf>
    <xf numFmtId="0" fontId="3" fillId="34" borderId="46" xfId="0" applyFont="1" applyFill="1" applyBorder="1" applyAlignment="1">
      <alignment horizontal="right" vertical="center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34" borderId="60" xfId="0" applyNumberFormat="1" applyFont="1" applyFill="1" applyBorder="1" applyAlignment="1">
      <alignment horizontal="center" vertical="center" wrapText="1"/>
    </xf>
    <xf numFmtId="49" fontId="3" fillId="34" borderId="63" xfId="0" applyNumberFormat="1" applyFont="1" applyFill="1" applyBorder="1" applyAlignment="1">
      <alignment horizontal="center" vertical="center" wrapText="1"/>
    </xf>
    <xf numFmtId="1" fontId="6" fillId="34" borderId="70" xfId="0" applyNumberFormat="1" applyFont="1" applyFill="1" applyBorder="1" applyAlignment="1">
      <alignment horizontal="right" vertical="center"/>
    </xf>
    <xf numFmtId="1" fontId="6" fillId="34" borderId="41" xfId="0" applyNumberFormat="1" applyFont="1" applyFill="1" applyBorder="1" applyAlignment="1">
      <alignment horizontal="right" vertical="center"/>
    </xf>
    <xf numFmtId="0" fontId="6" fillId="34" borderId="41" xfId="0" applyFont="1" applyFill="1" applyBorder="1" applyAlignment="1">
      <alignment horizontal="right" vertical="center"/>
    </xf>
    <xf numFmtId="190" fontId="6" fillId="34" borderId="41" xfId="0" applyNumberFormat="1" applyFont="1" applyFill="1" applyBorder="1" applyAlignment="1">
      <alignment/>
    </xf>
    <xf numFmtId="190" fontId="6" fillId="34" borderId="49" xfId="0" applyNumberFormat="1" applyFont="1" applyFill="1" applyBorder="1" applyAlignment="1">
      <alignment/>
    </xf>
    <xf numFmtId="190" fontId="6" fillId="34" borderId="50" xfId="0" applyNumberFormat="1" applyFont="1" applyFill="1" applyBorder="1" applyAlignment="1">
      <alignment/>
    </xf>
    <xf numFmtId="190" fontId="6" fillId="34" borderId="51" xfId="0" applyNumberFormat="1" applyFont="1" applyFill="1" applyBorder="1" applyAlignment="1">
      <alignment/>
    </xf>
    <xf numFmtId="190" fontId="6" fillId="34" borderId="59" xfId="0" applyNumberFormat="1" applyFont="1" applyFill="1" applyBorder="1" applyAlignment="1">
      <alignment/>
    </xf>
    <xf numFmtId="49" fontId="6" fillId="34" borderId="40" xfId="0" applyNumberFormat="1" applyFont="1" applyFill="1" applyBorder="1" applyAlignment="1">
      <alignment horizontal="center"/>
    </xf>
    <xf numFmtId="49" fontId="6" fillId="34" borderId="41" xfId="0" applyNumberFormat="1" applyFont="1" applyFill="1" applyBorder="1" applyAlignment="1">
      <alignment horizontal="center"/>
    </xf>
    <xf numFmtId="1" fontId="6" fillId="34" borderId="49" xfId="0" applyNumberFormat="1" applyFont="1" applyFill="1" applyBorder="1" applyAlignment="1">
      <alignment horizontal="right" vertical="center"/>
    </xf>
    <xf numFmtId="1" fontId="6" fillId="34" borderId="50" xfId="0" applyNumberFormat="1" applyFont="1" applyFill="1" applyBorder="1" applyAlignment="1">
      <alignment horizontal="right" vertical="center"/>
    </xf>
    <xf numFmtId="0" fontId="6" fillId="34" borderId="50" xfId="0" applyFont="1" applyFill="1" applyBorder="1" applyAlignment="1">
      <alignment horizontal="right" vertical="center"/>
    </xf>
    <xf numFmtId="190" fontId="11" fillId="34" borderId="50" xfId="0" applyNumberFormat="1" applyFont="1" applyFill="1" applyBorder="1" applyAlignment="1">
      <alignment/>
    </xf>
    <xf numFmtId="1" fontId="11" fillId="34" borderId="50" xfId="0" applyNumberFormat="1" applyFont="1" applyFill="1" applyBorder="1" applyAlignment="1">
      <alignment/>
    </xf>
    <xf numFmtId="1" fontId="11" fillId="34" borderId="51" xfId="0" applyNumberFormat="1" applyFont="1" applyFill="1" applyBorder="1" applyAlignment="1">
      <alignment/>
    </xf>
    <xf numFmtId="1" fontId="11" fillId="34" borderId="18" xfId="0" applyNumberFormat="1" applyFont="1" applyFill="1" applyBorder="1" applyAlignment="1">
      <alignment/>
    </xf>
    <xf numFmtId="1" fontId="11" fillId="34" borderId="11" xfId="0" applyNumberFormat="1" applyFont="1" applyFill="1" applyBorder="1" applyAlignment="1">
      <alignment/>
    </xf>
    <xf numFmtId="1" fontId="11" fillId="34" borderId="12" xfId="0" applyNumberFormat="1" applyFont="1" applyFill="1" applyBorder="1" applyAlignment="1">
      <alignment/>
    </xf>
    <xf numFmtId="1" fontId="11" fillId="34" borderId="39" xfId="0" applyNumberFormat="1" applyFont="1" applyFill="1" applyBorder="1" applyAlignment="1">
      <alignment/>
    </xf>
    <xf numFmtId="0" fontId="3" fillId="34" borderId="23" xfId="0" applyFont="1" applyFill="1" applyBorder="1" applyAlignment="1" applyProtection="1">
      <alignment horizontal="right" vertical="center"/>
      <protection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 applyProtection="1">
      <alignment horizontal="right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right" vertical="center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4" borderId="28" xfId="0" applyNumberFormat="1" applyFont="1" applyFill="1" applyBorder="1" applyAlignment="1" applyProtection="1">
      <alignment horizontal="right" vertical="center"/>
      <protection/>
    </xf>
    <xf numFmtId="0" fontId="3" fillId="34" borderId="29" xfId="0" applyNumberFormat="1" applyFont="1" applyFill="1" applyBorder="1" applyAlignment="1" applyProtection="1">
      <alignment horizontal="right" vertical="center"/>
      <protection/>
    </xf>
    <xf numFmtId="0" fontId="3" fillId="34" borderId="30" xfId="0" applyNumberFormat="1" applyFont="1" applyFill="1" applyBorder="1" applyAlignment="1" applyProtection="1">
      <alignment horizontal="right" vertical="center"/>
      <protection/>
    </xf>
    <xf numFmtId="0" fontId="3" fillId="34" borderId="31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>
      <alignment horizontal="right" vertical="top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188" fontId="5" fillId="34" borderId="0" xfId="0" applyNumberFormat="1" applyFont="1" applyFill="1" applyBorder="1" applyAlignment="1" applyProtection="1">
      <alignment vertical="center" wrapText="1"/>
      <protection/>
    </xf>
    <xf numFmtId="188" fontId="3" fillId="34" borderId="0" xfId="0" applyNumberFormat="1" applyFont="1" applyFill="1" applyBorder="1" applyAlignment="1" applyProtection="1">
      <alignment horizontal="center" vertical="center" wrapText="1"/>
      <protection/>
    </xf>
    <xf numFmtId="1" fontId="3" fillId="34" borderId="0" xfId="0" applyNumberFormat="1" applyFont="1" applyFill="1" applyBorder="1" applyAlignment="1" applyProtection="1">
      <alignment vertical="center"/>
      <protection/>
    </xf>
    <xf numFmtId="188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center" wrapText="1"/>
    </xf>
    <xf numFmtId="1" fontId="3" fillId="34" borderId="0" xfId="0" applyNumberFormat="1" applyFont="1" applyFill="1" applyBorder="1" applyAlignment="1">
      <alignment horizontal="center" wrapText="1"/>
    </xf>
    <xf numFmtId="1" fontId="3" fillId="34" borderId="0" xfId="0" applyNumberFormat="1" applyFont="1" applyFill="1" applyBorder="1" applyAlignment="1">
      <alignment horizontal="left" wrapText="1"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>
      <alignment wrapText="1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 horizontal="left" vertical="center" wrapText="1"/>
    </xf>
    <xf numFmtId="1" fontId="8" fillId="34" borderId="0" xfId="0" applyNumberFormat="1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1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center" wrapText="1"/>
    </xf>
    <xf numFmtId="49" fontId="8" fillId="34" borderId="0" xfId="0" applyNumberFormat="1" applyFont="1" applyFill="1" applyBorder="1" applyAlignment="1" applyProtection="1">
      <alignment horizontal="left" vertical="center" wrapText="1"/>
      <protection/>
    </xf>
    <xf numFmtId="188" fontId="12" fillId="34" borderId="0" xfId="0" applyNumberFormat="1" applyFont="1" applyFill="1" applyBorder="1" applyAlignment="1" applyProtection="1">
      <alignment vertical="center" wrapText="1"/>
      <protection/>
    </xf>
    <xf numFmtId="1" fontId="8" fillId="34" borderId="0" xfId="0" applyNumberFormat="1" applyFont="1" applyFill="1" applyBorder="1" applyAlignment="1" applyProtection="1">
      <alignment horizontal="center" vertical="center" wrapText="1"/>
      <protection/>
    </xf>
    <xf numFmtId="188" fontId="8" fillId="34" borderId="0" xfId="0" applyNumberFormat="1" applyFont="1" applyFill="1" applyBorder="1" applyAlignment="1" applyProtection="1">
      <alignment horizontal="center" vertical="center" wrapText="1"/>
      <protection/>
    </xf>
    <xf numFmtId="1" fontId="8" fillId="34" borderId="0" xfId="0" applyNumberFormat="1" applyFont="1" applyFill="1" applyBorder="1" applyAlignment="1" applyProtection="1">
      <alignment vertical="center"/>
      <protection/>
    </xf>
    <xf numFmtId="188" fontId="8" fillId="34" borderId="0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5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/>
    </xf>
    <xf numFmtId="188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4" borderId="24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24" xfId="0" applyFont="1" applyFill="1" applyBorder="1" applyAlignment="1" applyProtection="1">
      <alignment horizontal="right" vertical="center"/>
      <protection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56" xfId="0" applyNumberFormat="1" applyFont="1" applyFill="1" applyBorder="1" applyAlignment="1">
      <alignment horizontal="center" vertical="center" wrapText="1"/>
    </xf>
    <xf numFmtId="188" fontId="6" fillId="34" borderId="41" xfId="0" applyNumberFormat="1" applyFont="1" applyFill="1" applyBorder="1" applyAlignment="1" applyProtection="1">
      <alignment horizontal="center" vertical="center"/>
      <protection/>
    </xf>
    <xf numFmtId="188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0" xfId="0" applyNumberFormat="1" applyFont="1" applyFill="1" applyBorder="1" applyAlignment="1" applyProtection="1">
      <alignment horizontal="center" vertical="center" wrapText="1"/>
      <protection/>
    </xf>
    <xf numFmtId="49" fontId="6" fillId="34" borderId="48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79" xfId="0" applyNumberFormat="1" applyFont="1" applyFill="1" applyBorder="1" applyAlignment="1">
      <alignment horizontal="center" vertical="center" wrapText="1"/>
    </xf>
    <xf numFmtId="49" fontId="3" fillId="34" borderId="75" xfId="0" applyNumberFormat="1" applyFont="1" applyFill="1" applyBorder="1" applyAlignment="1">
      <alignment horizontal="center" vertical="center" wrapText="1"/>
    </xf>
    <xf numFmtId="49" fontId="3" fillId="34" borderId="51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34" borderId="75" xfId="0" applyNumberFormat="1" applyFont="1" applyFill="1" applyBorder="1" applyAlignment="1">
      <alignment horizontal="center" vertical="center" wrapText="1"/>
    </xf>
    <xf numFmtId="49" fontId="6" fillId="34" borderId="77" xfId="0" applyNumberFormat="1" applyFont="1" applyFill="1" applyBorder="1" applyAlignment="1">
      <alignment horizontal="center" vertical="center" wrapText="1"/>
    </xf>
    <xf numFmtId="49" fontId="6" fillId="34" borderId="76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76" xfId="0" applyNumberFormat="1" applyFont="1" applyFill="1" applyBorder="1" applyAlignment="1">
      <alignment horizontal="center" vertical="center" wrapText="1"/>
    </xf>
    <xf numFmtId="49" fontId="6" fillId="34" borderId="75" xfId="0" applyNumberFormat="1" applyFont="1" applyFill="1" applyBorder="1" applyAlignment="1">
      <alignment horizontal="center" vertical="center" wrapText="1"/>
    </xf>
    <xf numFmtId="49" fontId="6" fillId="34" borderId="75" xfId="0" applyNumberFormat="1" applyFont="1" applyFill="1" applyBorder="1" applyAlignment="1">
      <alignment horizontal="center" vertical="center" wrapText="1"/>
    </xf>
    <xf numFmtId="49" fontId="6" fillId="34" borderId="74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1" fontId="3" fillId="34" borderId="38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45" xfId="53" applyNumberFormat="1" applyFont="1" applyBorder="1" applyAlignment="1" applyProtection="1">
      <alignment horizontal="center" vertical="center" wrapText="1"/>
      <protection locked="0"/>
    </xf>
    <xf numFmtId="0" fontId="24" fillId="0" borderId="84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24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5" fillId="0" borderId="55" xfId="54" applyFont="1" applyBorder="1" applyAlignment="1">
      <alignment horizontal="center" vertical="center" wrapText="1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69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5" fillId="0" borderId="10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49" fontId="6" fillId="0" borderId="45" xfId="53" applyNumberFormat="1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45" xfId="53" applyFont="1" applyBorder="1" applyAlignment="1">
      <alignment horizontal="center" vertical="center" wrapText="1"/>
      <protection/>
    </xf>
    <xf numFmtId="0" fontId="22" fillId="0" borderId="84" xfId="53" applyFont="1" applyBorder="1" applyAlignment="1">
      <alignment horizontal="center" vertical="center" wrapText="1"/>
      <protection/>
    </xf>
    <xf numFmtId="0" fontId="22" fillId="0" borderId="57" xfId="53" applyFont="1" applyBorder="1" applyAlignment="1">
      <alignment horizontal="center" vertical="center" wrapText="1"/>
      <protection/>
    </xf>
    <xf numFmtId="0" fontId="22" fillId="0" borderId="35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69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38" xfId="53" applyFont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wrapText="1"/>
      <protection/>
    </xf>
    <xf numFmtId="0" fontId="20" fillId="0" borderId="0" xfId="54" applyFont="1" applyAlignment="1">
      <alignment wrapText="1"/>
      <protection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34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7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 textRotation="90"/>
      <protection/>
    </xf>
    <xf numFmtId="0" fontId="3" fillId="34" borderId="0" xfId="0" applyFont="1" applyFill="1" applyBorder="1" applyAlignment="1">
      <alignment horizontal="center" wrapText="1"/>
    </xf>
    <xf numFmtId="49" fontId="6" fillId="34" borderId="85" xfId="0" applyNumberFormat="1" applyFont="1" applyFill="1" applyBorder="1" applyAlignment="1">
      <alignment horizontal="center"/>
    </xf>
    <xf numFmtId="49" fontId="6" fillId="34" borderId="68" xfId="0" applyNumberFormat="1" applyFont="1" applyFill="1" applyBorder="1" applyAlignment="1">
      <alignment horizontal="center"/>
    </xf>
    <xf numFmtId="49" fontId="6" fillId="34" borderId="74" xfId="0" applyNumberFormat="1" applyFont="1" applyFill="1" applyBorder="1" applyAlignment="1">
      <alignment horizontal="center"/>
    </xf>
    <xf numFmtId="49" fontId="6" fillId="34" borderId="75" xfId="0" applyNumberFormat="1" applyFont="1" applyFill="1" applyBorder="1" applyAlignment="1">
      <alignment horizontal="center" vertical="center"/>
    </xf>
    <xf numFmtId="49" fontId="6" fillId="34" borderId="61" xfId="0" applyNumberFormat="1" applyFont="1" applyFill="1" applyBorder="1" applyAlignment="1">
      <alignment horizontal="center" vertical="center"/>
    </xf>
    <xf numFmtId="49" fontId="6" fillId="34" borderId="74" xfId="0" applyNumberFormat="1" applyFont="1" applyFill="1" applyBorder="1" applyAlignment="1">
      <alignment horizontal="center" vertical="center"/>
    </xf>
    <xf numFmtId="49" fontId="6" fillId="34" borderId="86" xfId="0" applyNumberFormat="1" applyFont="1" applyFill="1" applyBorder="1" applyAlignment="1">
      <alignment horizontal="center" vertical="center"/>
    </xf>
    <xf numFmtId="49" fontId="3" fillId="34" borderId="51" xfId="0" applyNumberFormat="1" applyFont="1" applyFill="1" applyBorder="1" applyAlignment="1">
      <alignment horizontal="center" vertical="center" wrapText="1"/>
    </xf>
    <xf numFmtId="49" fontId="3" fillId="34" borderId="61" xfId="0" applyNumberFormat="1" applyFont="1" applyFill="1" applyBorder="1" applyAlignment="1">
      <alignment horizontal="center" vertical="center" wrapText="1"/>
    </xf>
    <xf numFmtId="49" fontId="3" fillId="34" borderId="75" xfId="0" applyNumberFormat="1" applyFont="1" applyFill="1" applyBorder="1" applyAlignment="1">
      <alignment horizontal="center" vertical="center" wrapText="1"/>
    </xf>
    <xf numFmtId="49" fontId="6" fillId="34" borderId="77" xfId="0" applyNumberFormat="1" applyFont="1" applyFill="1" applyBorder="1" applyAlignment="1">
      <alignment horizontal="center" vertical="center" wrapText="1"/>
    </xf>
    <xf numFmtId="49" fontId="6" fillId="34" borderId="54" xfId="0" applyNumberFormat="1" applyFont="1" applyFill="1" applyBorder="1" applyAlignment="1">
      <alignment horizontal="center" vertical="center" wrapText="1"/>
    </xf>
    <xf numFmtId="49" fontId="6" fillId="34" borderId="78" xfId="0" applyNumberFormat="1" applyFont="1" applyFill="1" applyBorder="1" applyAlignment="1">
      <alignment horizontal="center" vertical="center" wrapText="1"/>
    </xf>
    <xf numFmtId="49" fontId="6" fillId="34" borderId="87" xfId="0" applyNumberFormat="1" applyFont="1" applyFill="1" applyBorder="1" applyAlignment="1">
      <alignment horizontal="center" vertical="center" wrapText="1"/>
    </xf>
    <xf numFmtId="49" fontId="6" fillId="34" borderId="75" xfId="0" applyNumberFormat="1" applyFont="1" applyFill="1" applyBorder="1" applyAlignment="1">
      <alignment horizontal="center" vertical="center" wrapText="1"/>
    </xf>
    <xf numFmtId="49" fontId="6" fillId="34" borderId="61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87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54" xfId="0" applyNumberFormat="1" applyFont="1" applyFill="1" applyBorder="1" applyAlignment="1">
      <alignment horizontal="center" vertical="center" wrapText="1"/>
    </xf>
    <xf numFmtId="49" fontId="6" fillId="34" borderId="35" xfId="0" applyNumberFormat="1" applyFont="1" applyFill="1" applyBorder="1" applyAlignment="1">
      <alignment horizontal="center" vertical="center"/>
    </xf>
    <xf numFmtId="49" fontId="6" fillId="34" borderId="69" xfId="0" applyNumberFormat="1" applyFont="1" applyFill="1" applyBorder="1" applyAlignment="1">
      <alignment horizontal="center" vertical="center"/>
    </xf>
    <xf numFmtId="49" fontId="6" fillId="34" borderId="48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56" xfId="0" applyNumberFormat="1" applyFont="1" applyFill="1" applyBorder="1" applyAlignment="1">
      <alignment horizontal="center" vertical="center" wrapText="1"/>
    </xf>
    <xf numFmtId="49" fontId="6" fillId="34" borderId="74" xfId="0" applyNumberFormat="1" applyFont="1" applyFill="1" applyBorder="1" applyAlignment="1" applyProtection="1">
      <alignment horizontal="center" vertical="center"/>
      <protection/>
    </xf>
    <xf numFmtId="49" fontId="6" fillId="34" borderId="68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right" vertical="center" wrapText="1"/>
    </xf>
    <xf numFmtId="0" fontId="6" fillId="34" borderId="36" xfId="0" applyFont="1" applyFill="1" applyBorder="1" applyAlignment="1">
      <alignment horizontal="right" vertical="center" wrapText="1"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29" xfId="0" applyNumberFormat="1" applyFont="1" applyFill="1" applyBorder="1" applyAlignment="1" applyProtection="1">
      <alignment horizontal="center" vertical="center"/>
      <protection/>
    </xf>
    <xf numFmtId="49" fontId="6" fillId="34" borderId="75" xfId="0" applyNumberFormat="1" applyFont="1" applyFill="1" applyBorder="1" applyAlignment="1">
      <alignment horizontal="center" vertical="center" wrapText="1"/>
    </xf>
    <xf numFmtId="49" fontId="6" fillId="34" borderId="61" xfId="0" applyNumberFormat="1" applyFont="1" applyFill="1" applyBorder="1" applyAlignment="1">
      <alignment horizontal="center" vertical="center" wrapText="1"/>
    </xf>
    <xf numFmtId="49" fontId="6" fillId="34" borderId="76" xfId="0" applyNumberFormat="1" applyFont="1" applyFill="1" applyBorder="1" applyAlignment="1">
      <alignment horizontal="center" vertical="center" wrapText="1"/>
    </xf>
    <xf numFmtId="49" fontId="6" fillId="34" borderId="56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3" fillId="34" borderId="76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 applyProtection="1">
      <alignment horizontal="center" vertical="center"/>
      <protection/>
    </xf>
    <xf numFmtId="49" fontId="6" fillId="34" borderId="60" xfId="0" applyNumberFormat="1" applyFont="1" applyFill="1" applyBorder="1" applyAlignment="1" applyProtection="1">
      <alignment horizontal="center" vertical="center"/>
      <protection/>
    </xf>
    <xf numFmtId="49" fontId="6" fillId="34" borderId="51" xfId="0" applyNumberFormat="1" applyFont="1" applyFill="1" applyBorder="1" applyAlignment="1">
      <alignment horizontal="center" vertical="center" wrapText="1"/>
    </xf>
    <xf numFmtId="49" fontId="3" fillId="34" borderId="85" xfId="0" applyNumberFormat="1" applyFont="1" applyFill="1" applyBorder="1" applyAlignment="1">
      <alignment horizontal="center" vertical="center" wrapText="1"/>
    </xf>
    <xf numFmtId="49" fontId="3" fillId="34" borderId="86" xfId="0" applyNumberFormat="1" applyFont="1" applyFill="1" applyBorder="1" applyAlignment="1">
      <alignment horizontal="center" vertical="center" wrapText="1"/>
    </xf>
    <xf numFmtId="49" fontId="3" fillId="34" borderId="75" xfId="0" applyNumberFormat="1" applyFont="1" applyFill="1" applyBorder="1" applyAlignment="1">
      <alignment horizontal="center" vertical="center" wrapText="1"/>
    </xf>
    <xf numFmtId="49" fontId="3" fillId="34" borderId="6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14" xfId="0" applyNumberFormat="1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right" vertical="center" wrapText="1"/>
    </xf>
    <xf numFmtId="0" fontId="6" fillId="34" borderId="59" xfId="0" applyFont="1" applyFill="1" applyBorder="1" applyAlignment="1">
      <alignment horizontal="right" vertical="center" wrapText="1"/>
    </xf>
    <xf numFmtId="0" fontId="3" fillId="34" borderId="49" xfId="0" applyNumberFormat="1" applyFont="1" applyFill="1" applyBorder="1" applyAlignment="1" applyProtection="1">
      <alignment horizontal="right" vertical="center"/>
      <protection/>
    </xf>
    <xf numFmtId="0" fontId="3" fillId="34" borderId="50" xfId="0" applyNumberFormat="1" applyFont="1" applyFill="1" applyBorder="1" applyAlignment="1" applyProtection="1">
      <alignment horizontal="right" vertical="center"/>
      <protection/>
    </xf>
    <xf numFmtId="0" fontId="3" fillId="34" borderId="70" xfId="0" applyFont="1" applyFill="1" applyBorder="1" applyAlignment="1">
      <alignment horizontal="right" vertical="center" wrapText="1"/>
    </xf>
    <xf numFmtId="0" fontId="3" fillId="34" borderId="74" xfId="0" applyFont="1" applyFill="1" applyBorder="1" applyAlignment="1">
      <alignment horizontal="right" vertical="center" wrapText="1"/>
    </xf>
    <xf numFmtId="49" fontId="3" fillId="34" borderId="51" xfId="0" applyNumberFormat="1" applyFont="1" applyFill="1" applyBorder="1" applyAlignment="1" applyProtection="1">
      <alignment horizontal="center" vertical="center" wrapText="1"/>
      <protection/>
    </xf>
    <xf numFmtId="49" fontId="3" fillId="34" borderId="60" xfId="0" applyNumberFormat="1" applyFont="1" applyFill="1" applyBorder="1" applyAlignment="1" applyProtection="1">
      <alignment horizontal="center" vertical="center" wrapText="1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9" fillId="34" borderId="74" xfId="0" applyNumberFormat="1" applyFont="1" applyFill="1" applyBorder="1" applyAlignment="1" applyProtection="1">
      <alignment horizontal="center" vertical="center"/>
      <protection/>
    </xf>
    <xf numFmtId="0" fontId="9" fillId="34" borderId="62" xfId="0" applyNumberFormat="1" applyFont="1" applyFill="1" applyBorder="1" applyAlignment="1" applyProtection="1">
      <alignment horizontal="center" vertical="center"/>
      <protection/>
    </xf>
    <xf numFmtId="49" fontId="3" fillId="34" borderId="63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right" vertical="top"/>
    </xf>
    <xf numFmtId="0" fontId="3" fillId="34" borderId="24" xfId="0" applyFont="1" applyFill="1" applyBorder="1" applyAlignment="1">
      <alignment horizontal="right" vertical="top"/>
    </xf>
    <xf numFmtId="0" fontId="3" fillId="34" borderId="24" xfId="0" applyFont="1" applyFill="1" applyBorder="1" applyAlignment="1" applyProtection="1">
      <alignment horizontal="right" vertical="center"/>
      <protection/>
    </xf>
    <xf numFmtId="49" fontId="6" fillId="34" borderId="82" xfId="0" applyNumberFormat="1" applyFont="1" applyFill="1" applyBorder="1" applyAlignment="1">
      <alignment horizontal="center" vertical="center"/>
    </xf>
    <xf numFmtId="188" fontId="3" fillId="34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35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75" xfId="0" applyNumberFormat="1" applyFont="1" applyFill="1" applyBorder="1" applyAlignment="1" applyProtection="1">
      <alignment horizontal="center" vertical="center"/>
      <protection/>
    </xf>
    <xf numFmtId="0" fontId="9" fillId="34" borderId="63" xfId="0" applyNumberFormat="1" applyFont="1" applyFill="1" applyBorder="1" applyAlignment="1" applyProtection="1">
      <alignment horizontal="center" vertical="center"/>
      <protection/>
    </xf>
    <xf numFmtId="49" fontId="3" fillId="34" borderId="79" xfId="0" applyNumberFormat="1" applyFont="1" applyFill="1" applyBorder="1" applyAlignment="1">
      <alignment horizontal="center" vertical="center" wrapText="1"/>
    </xf>
    <xf numFmtId="49" fontId="3" fillId="34" borderId="53" xfId="0" applyNumberFormat="1" applyFont="1" applyFill="1" applyBorder="1" applyAlignment="1">
      <alignment horizontal="center" vertical="center" wrapText="1"/>
    </xf>
    <xf numFmtId="49" fontId="6" fillId="34" borderId="75" xfId="0" applyNumberFormat="1" applyFont="1" applyFill="1" applyBorder="1" applyAlignment="1">
      <alignment horizontal="left" vertical="center" wrapText="1"/>
    </xf>
    <xf numFmtId="49" fontId="6" fillId="34" borderId="63" xfId="0" applyNumberFormat="1" applyFont="1" applyFill="1" applyBorder="1" applyAlignment="1">
      <alignment horizontal="left" vertical="center" wrapText="1"/>
    </xf>
    <xf numFmtId="188" fontId="3" fillId="34" borderId="43" xfId="0" applyNumberFormat="1" applyFont="1" applyFill="1" applyBorder="1" applyAlignment="1">
      <alignment horizontal="center" vertical="center" textRotation="90" wrapText="1"/>
    </xf>
    <xf numFmtId="188" fontId="3" fillId="34" borderId="34" xfId="0" applyNumberFormat="1" applyFont="1" applyFill="1" applyBorder="1" applyAlignment="1">
      <alignment horizontal="center" vertical="center" textRotation="90" wrapText="1"/>
    </xf>
    <xf numFmtId="188" fontId="3" fillId="34" borderId="41" xfId="0" applyNumberFormat="1" applyFont="1" applyFill="1" applyBorder="1" applyAlignment="1">
      <alignment horizontal="center" vertical="center" textRotation="90" wrapText="1"/>
    </xf>
    <xf numFmtId="49" fontId="3" fillId="34" borderId="43" xfId="0" applyNumberFormat="1" applyFont="1" applyFill="1" applyBorder="1" applyAlignment="1">
      <alignment horizontal="center" vertical="center" textRotation="90" wrapText="1"/>
    </xf>
    <xf numFmtId="49" fontId="3" fillId="34" borderId="34" xfId="0" applyNumberFormat="1" applyFont="1" applyFill="1" applyBorder="1" applyAlignment="1">
      <alignment horizontal="center" vertical="center" textRotation="90" wrapText="1"/>
    </xf>
    <xf numFmtId="49" fontId="3" fillId="34" borderId="41" xfId="0" applyNumberFormat="1" applyFont="1" applyFill="1" applyBorder="1" applyAlignment="1">
      <alignment horizontal="center" vertical="center" textRotation="90" wrapText="1"/>
    </xf>
    <xf numFmtId="49" fontId="3" fillId="34" borderId="45" xfId="0" applyNumberFormat="1" applyFont="1" applyFill="1" applyBorder="1" applyAlignment="1" applyProtection="1">
      <alignment horizontal="center" vertical="center"/>
      <protection/>
    </xf>
    <xf numFmtId="49" fontId="3" fillId="34" borderId="84" xfId="0" applyNumberFormat="1" applyFont="1" applyFill="1" applyBorder="1" applyAlignment="1" applyProtection="1">
      <alignment horizontal="center" vertical="center"/>
      <protection/>
    </xf>
    <xf numFmtId="188" fontId="3" fillId="34" borderId="45" xfId="0" applyNumberFormat="1" applyFont="1" applyFill="1" applyBorder="1" applyAlignment="1" applyProtection="1">
      <alignment horizontal="center" vertical="center"/>
      <protection/>
    </xf>
    <xf numFmtId="188" fontId="3" fillId="34" borderId="84" xfId="0" applyNumberFormat="1" applyFont="1" applyFill="1" applyBorder="1" applyAlignment="1" applyProtection="1">
      <alignment horizontal="center" vertical="center"/>
      <protection/>
    </xf>
    <xf numFmtId="49" fontId="3" fillId="34" borderId="85" xfId="0" applyNumberFormat="1" applyFont="1" applyFill="1" applyBorder="1" applyAlignment="1" applyProtection="1">
      <alignment horizontal="center" vertical="center"/>
      <protection/>
    </xf>
    <xf numFmtId="49" fontId="3" fillId="34" borderId="86" xfId="0" applyNumberFormat="1" applyFont="1" applyFill="1" applyBorder="1" applyAlignment="1" applyProtection="1">
      <alignment horizontal="center" vertical="center"/>
      <protection/>
    </xf>
    <xf numFmtId="188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34" borderId="24" xfId="0" applyNumberFormat="1" applyFont="1" applyFill="1" applyBorder="1" applyAlignment="1" applyProtection="1">
      <alignment horizontal="center" vertical="center"/>
      <protection/>
    </xf>
    <xf numFmtId="188" fontId="2" fillId="34" borderId="22" xfId="0" applyNumberFormat="1" applyFont="1" applyFill="1" applyBorder="1" applyAlignment="1" applyProtection="1">
      <alignment horizontal="center" vertical="center"/>
      <protection/>
    </xf>
    <xf numFmtId="188" fontId="10" fillId="34" borderId="38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 textRotation="90"/>
      <protection/>
    </xf>
    <xf numFmtId="49" fontId="3" fillId="34" borderId="43" xfId="0" applyNumberFormat="1" applyFont="1" applyFill="1" applyBorder="1" applyAlignment="1" applyProtection="1">
      <alignment horizontal="center" vertical="center" textRotation="90"/>
      <protection/>
    </xf>
    <xf numFmtId="188" fontId="5" fillId="34" borderId="43" xfId="0" applyNumberFormat="1" applyFont="1" applyFill="1" applyBorder="1" applyAlignment="1" applyProtection="1">
      <alignment horizontal="center" vertical="center" wrapText="1"/>
      <protection/>
    </xf>
    <xf numFmtId="188" fontId="5" fillId="34" borderId="34" xfId="0" applyNumberFormat="1" applyFont="1" applyFill="1" applyBorder="1" applyAlignment="1" applyProtection="1">
      <alignment horizontal="center" vertical="center" wrapText="1"/>
      <protection/>
    </xf>
    <xf numFmtId="1" fontId="3" fillId="34" borderId="43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34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45" xfId="0" applyNumberFormat="1" applyFont="1" applyFill="1" applyBorder="1" applyAlignment="1" applyProtection="1">
      <alignment horizontal="center" vertical="center" wrapText="1"/>
      <protection/>
    </xf>
    <xf numFmtId="1" fontId="3" fillId="34" borderId="84" xfId="0" applyNumberFormat="1" applyFont="1" applyFill="1" applyBorder="1" applyAlignment="1" applyProtection="1">
      <alignment horizontal="center" vertical="center" wrapText="1"/>
      <protection/>
    </xf>
    <xf numFmtId="1" fontId="3" fillId="34" borderId="35" xfId="0" applyNumberFormat="1" applyFont="1" applyFill="1" applyBorder="1" applyAlignment="1" applyProtection="1">
      <alignment horizontal="center" vertical="center" wrapText="1"/>
      <protection/>
    </xf>
    <xf numFmtId="1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>
      <alignment horizontal="right" vertical="center" wrapText="1"/>
    </xf>
    <xf numFmtId="189" fontId="5" fillId="34" borderId="75" xfId="0" applyNumberFormat="1" applyFont="1" applyFill="1" applyBorder="1" applyAlignment="1" applyProtection="1">
      <alignment horizontal="center" vertical="center"/>
      <protection/>
    </xf>
    <xf numFmtId="189" fontId="5" fillId="34" borderId="63" xfId="0" applyNumberFormat="1" applyFont="1" applyFill="1" applyBorder="1" applyAlignment="1" applyProtection="1">
      <alignment horizontal="center" vertical="center"/>
      <protection/>
    </xf>
    <xf numFmtId="189" fontId="5" fillId="34" borderId="61" xfId="0" applyNumberFormat="1" applyFont="1" applyFill="1" applyBorder="1" applyAlignment="1" applyProtection="1">
      <alignment horizontal="center" vertical="center"/>
      <protection/>
    </xf>
    <xf numFmtId="188" fontId="5" fillId="34" borderId="45" xfId="0" applyNumberFormat="1" applyFont="1" applyFill="1" applyBorder="1" applyAlignment="1">
      <alignment horizontal="center" vertical="center"/>
    </xf>
    <xf numFmtId="188" fontId="5" fillId="34" borderId="84" xfId="0" applyNumberFormat="1" applyFont="1" applyFill="1" applyBorder="1" applyAlignment="1">
      <alignment horizontal="center" vertical="center"/>
    </xf>
    <xf numFmtId="188" fontId="5" fillId="34" borderId="35" xfId="0" applyNumberFormat="1" applyFont="1" applyFill="1" applyBorder="1" applyAlignment="1">
      <alignment horizontal="center" vertical="center"/>
    </xf>
    <xf numFmtId="188" fontId="5" fillId="34" borderId="0" xfId="0" applyNumberFormat="1" applyFont="1" applyFill="1" applyBorder="1" applyAlignment="1">
      <alignment horizontal="center" vertical="center"/>
    </xf>
    <xf numFmtId="188" fontId="6" fillId="34" borderId="49" xfId="0" applyNumberFormat="1" applyFont="1" applyFill="1" applyBorder="1" applyAlignment="1" applyProtection="1">
      <alignment horizontal="center" vertical="center"/>
      <protection/>
    </xf>
    <xf numFmtId="188" fontId="6" fillId="34" borderId="50" xfId="0" applyNumberFormat="1" applyFont="1" applyFill="1" applyBorder="1" applyAlignment="1" applyProtection="1">
      <alignment horizontal="center" vertical="center"/>
      <protection/>
    </xf>
    <xf numFmtId="188" fontId="6" fillId="34" borderId="41" xfId="0" applyNumberFormat="1" applyFont="1" applyFill="1" applyBorder="1" applyAlignment="1" applyProtection="1">
      <alignment horizontal="center" vertical="center"/>
      <protection/>
    </xf>
    <xf numFmtId="189" fontId="9" fillId="34" borderId="75" xfId="0" applyNumberFormat="1" applyFont="1" applyFill="1" applyBorder="1" applyAlignment="1" applyProtection="1">
      <alignment horizontal="center" vertical="center"/>
      <protection/>
    </xf>
    <xf numFmtId="189" fontId="9" fillId="34" borderId="63" xfId="0" applyNumberFormat="1" applyFont="1" applyFill="1" applyBorder="1" applyAlignment="1" applyProtection="1">
      <alignment horizontal="center" vertical="center"/>
      <protection/>
    </xf>
    <xf numFmtId="189" fontId="9" fillId="34" borderId="65" xfId="0" applyNumberFormat="1" applyFont="1" applyFill="1" applyBorder="1" applyAlignment="1" applyProtection="1">
      <alignment horizontal="center" vertical="center"/>
      <protection/>
    </xf>
    <xf numFmtId="188" fontId="6" fillId="34" borderId="35" xfId="0" applyNumberFormat="1" applyFont="1" applyFill="1" applyBorder="1" applyAlignment="1" applyProtection="1">
      <alignment horizontal="center" vertical="center"/>
      <protection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188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33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49" fontId="6" fillId="34" borderId="49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 applyProtection="1">
      <alignment horizontal="center" vertical="center"/>
      <protection/>
    </xf>
    <xf numFmtId="0" fontId="6" fillId="34" borderId="85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190" fontId="6" fillId="34" borderId="64" xfId="0" applyNumberFormat="1" applyFont="1" applyFill="1" applyBorder="1" applyAlignment="1" applyProtection="1">
      <alignment horizontal="center" vertical="center"/>
      <protection/>
    </xf>
    <xf numFmtId="190" fontId="6" fillId="34" borderId="65" xfId="0" applyNumberFormat="1" applyFont="1" applyFill="1" applyBorder="1" applyAlignment="1" applyProtection="1">
      <alignment horizontal="center" vertical="center"/>
      <protection/>
    </xf>
    <xf numFmtId="0" fontId="9" fillId="34" borderId="50" xfId="0" applyNumberFormat="1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>
      <alignment horizontal="right" vertical="center" wrapText="1"/>
    </xf>
    <xf numFmtId="0" fontId="6" fillId="34" borderId="88" xfId="0" applyFont="1" applyFill="1" applyBorder="1" applyAlignment="1">
      <alignment horizontal="right" vertical="center" wrapText="1"/>
    </xf>
    <xf numFmtId="190" fontId="6" fillId="34" borderId="10" xfId="0" applyNumberFormat="1" applyFont="1" applyFill="1" applyBorder="1" applyAlignment="1" applyProtection="1">
      <alignment horizontal="center" vertical="center"/>
      <protection/>
    </xf>
    <xf numFmtId="190" fontId="6" fillId="34" borderId="81" xfId="0" applyNumberFormat="1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4" borderId="24" xfId="0" applyNumberFormat="1" applyFont="1" applyFill="1" applyBorder="1" applyAlignment="1" applyProtection="1">
      <alignment horizontal="right" vertical="center"/>
      <protection/>
    </xf>
    <xf numFmtId="0" fontId="6" fillId="34" borderId="49" xfId="0" applyNumberFormat="1" applyFont="1" applyFill="1" applyBorder="1" applyAlignment="1" applyProtection="1">
      <alignment horizontal="right" vertical="center"/>
      <protection/>
    </xf>
    <xf numFmtId="0" fontId="6" fillId="34" borderId="51" xfId="0" applyNumberFormat="1" applyFont="1" applyFill="1" applyBorder="1" applyAlignment="1" applyProtection="1">
      <alignment horizontal="right" vertical="center"/>
      <protection/>
    </xf>
    <xf numFmtId="49" fontId="15" fillId="34" borderId="0" xfId="0" applyNumberFormat="1" applyFont="1" applyFill="1" applyBorder="1" applyAlignment="1">
      <alignment horizontal="center" vertical="center"/>
    </xf>
    <xf numFmtId="49" fontId="15" fillId="34" borderId="82" xfId="0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34" borderId="53" xfId="0" applyNumberFormat="1" applyFont="1" applyFill="1" applyBorder="1" applyAlignment="1">
      <alignment horizontal="center" vertical="center" wrapText="1"/>
    </xf>
    <xf numFmtId="49" fontId="6" fillId="34" borderId="79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49" fontId="6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/>
    </xf>
    <xf numFmtId="188" fontId="6" fillId="34" borderId="0" xfId="0" applyNumberFormat="1" applyFont="1" applyFill="1" applyBorder="1" applyAlignment="1" applyProtection="1">
      <alignment horizontal="center" vertical="center" wrapText="1"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49" fontId="6" fillId="34" borderId="55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55" xfId="0" applyNumberFormat="1" applyFont="1" applyFill="1" applyBorder="1" applyAlignment="1">
      <alignment horizontal="center" vertical="center"/>
    </xf>
    <xf numFmtId="188" fontId="10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textRotation="90"/>
      <protection/>
    </xf>
    <xf numFmtId="49" fontId="3" fillId="0" borderId="43" xfId="0" applyNumberFormat="1" applyFont="1" applyFill="1" applyBorder="1" applyAlignment="1" applyProtection="1">
      <alignment horizontal="center" vertical="center" textRotation="90"/>
      <protection/>
    </xf>
    <xf numFmtId="188" fontId="5" fillId="0" borderId="43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84" xfId="0" applyNumberFormat="1" applyFont="1" applyFill="1" applyBorder="1" applyAlignment="1" applyProtection="1">
      <alignment horizontal="center" vertical="center" wrapText="1"/>
      <protection/>
    </xf>
    <xf numFmtId="1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>
      <alignment horizontal="center" vertical="center"/>
    </xf>
    <xf numFmtId="188" fontId="5" fillId="0" borderId="84" xfId="0" applyNumberFormat="1" applyFont="1" applyFill="1" applyBorder="1" applyAlignment="1">
      <alignment horizontal="center" vertical="center"/>
    </xf>
    <xf numFmtId="188" fontId="5" fillId="0" borderId="35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188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3" xfId="0" applyNumberFormat="1" applyFont="1" applyFill="1" applyBorder="1" applyAlignment="1">
      <alignment horizontal="center" vertical="center" textRotation="90" wrapText="1"/>
    </xf>
    <xf numFmtId="188" fontId="3" fillId="0" borderId="34" xfId="0" applyNumberFormat="1" applyFont="1" applyFill="1" applyBorder="1" applyAlignment="1">
      <alignment horizontal="center" vertical="center" textRotation="90" wrapText="1"/>
    </xf>
    <xf numFmtId="188" fontId="3" fillId="0" borderId="41" xfId="0" applyNumberFormat="1" applyFont="1" applyFill="1" applyBorder="1" applyAlignment="1">
      <alignment horizontal="center" vertical="center" textRotation="90" wrapText="1"/>
    </xf>
    <xf numFmtId="49" fontId="3" fillId="0" borderId="43" xfId="0" applyNumberFormat="1" applyFont="1" applyFill="1" applyBorder="1" applyAlignment="1">
      <alignment horizontal="center" vertical="center" textRotation="90" wrapText="1"/>
    </xf>
    <xf numFmtId="49" fontId="3" fillId="0" borderId="34" xfId="0" applyNumberFormat="1" applyFont="1" applyFill="1" applyBorder="1" applyAlignment="1">
      <alignment horizontal="center" vertical="center" textRotation="90" wrapText="1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188" fontId="3" fillId="0" borderId="45" xfId="0" applyNumberFormat="1" applyFont="1" applyFill="1" applyBorder="1" applyAlignment="1" applyProtection="1">
      <alignment horizontal="center" vertical="center"/>
      <protection/>
    </xf>
    <xf numFmtId="188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 applyProtection="1">
      <alignment horizontal="center" vertical="center"/>
      <protection/>
    </xf>
    <xf numFmtId="189" fontId="5" fillId="0" borderId="75" xfId="0" applyNumberFormat="1" applyFont="1" applyFill="1" applyBorder="1" applyAlignment="1" applyProtection="1">
      <alignment horizontal="center" vertical="center"/>
      <protection/>
    </xf>
    <xf numFmtId="189" fontId="5" fillId="0" borderId="63" xfId="0" applyNumberFormat="1" applyFont="1" applyFill="1" applyBorder="1" applyAlignment="1" applyProtection="1">
      <alignment horizontal="center" vertical="center"/>
      <protection/>
    </xf>
    <xf numFmtId="189" fontId="5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6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188" fontId="6" fillId="0" borderId="49" xfId="0" applyNumberFormat="1" applyFont="1" applyFill="1" applyBorder="1" applyAlignment="1" applyProtection="1">
      <alignment horizontal="center" vertical="center"/>
      <protection/>
    </xf>
    <xf numFmtId="188" fontId="6" fillId="0" borderId="50" xfId="0" applyNumberFormat="1" applyFont="1" applyFill="1" applyBorder="1" applyAlignment="1" applyProtection="1">
      <alignment horizontal="center" vertical="center"/>
      <protection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9" fillId="0" borderId="75" xfId="0" applyNumberFormat="1" applyFont="1" applyFill="1" applyBorder="1" applyAlignment="1" applyProtection="1">
      <alignment horizontal="center" vertical="center"/>
      <protection/>
    </xf>
    <xf numFmtId="189" fontId="9" fillId="0" borderId="63" xfId="0" applyNumberFormat="1" applyFont="1" applyFill="1" applyBorder="1" applyAlignment="1" applyProtection="1">
      <alignment horizontal="center" vertical="center"/>
      <protection/>
    </xf>
    <xf numFmtId="189" fontId="9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left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66" fillId="0" borderId="24" xfId="0" applyNumberFormat="1" applyFont="1" applyFill="1" applyBorder="1" applyAlignment="1">
      <alignment horizontal="center" vertical="center" wrapText="1"/>
    </xf>
    <xf numFmtId="49" fontId="66" fillId="0" borderId="56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righ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49" fontId="6" fillId="0" borderId="74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>
      <alignment horizontal="right" vertical="center" wrapText="1"/>
    </xf>
    <xf numFmtId="0" fontId="6" fillId="0" borderId="88" xfId="0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right" vertical="center"/>
      <protection/>
    </xf>
    <xf numFmtId="0" fontId="6" fillId="0" borderId="51" xfId="0" applyNumberFormat="1" applyFont="1" applyFill="1" applyBorder="1" applyAlignment="1" applyProtection="1">
      <alignment horizontal="right" vertical="center"/>
      <protection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 applyProtection="1">
      <alignment horizontal="right" vertical="center"/>
      <protection/>
    </xf>
    <xf numFmtId="0" fontId="3" fillId="0" borderId="50" xfId="0" applyNumberFormat="1" applyFont="1" applyFill="1" applyBorder="1" applyAlignment="1" applyProtection="1">
      <alignment horizontal="right" vertical="center"/>
      <protection/>
    </xf>
    <xf numFmtId="0" fontId="3" fillId="0" borderId="70" xfId="0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horizontal="right" vertical="center" wrapText="1"/>
    </xf>
    <xf numFmtId="49" fontId="6" fillId="0" borderId="85" xfId="0" applyNumberFormat="1" applyFont="1" applyFill="1" applyBorder="1" applyAlignment="1">
      <alignment horizontal="center"/>
    </xf>
    <xf numFmtId="49" fontId="6" fillId="0" borderId="68" xfId="0" applyNumberFormat="1" applyFont="1" applyFill="1" applyBorder="1" applyAlignment="1">
      <alignment horizontal="center"/>
    </xf>
    <xf numFmtId="49" fontId="6" fillId="0" borderId="74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>
      <alignment horizontal="right" vertical="center" wrapText="1"/>
    </xf>
    <xf numFmtId="0" fontId="0" fillId="0" borderId="56" xfId="0" applyFill="1" applyBorder="1" applyAlignment="1">
      <alignment horizontal="right" vertical="center" wrapText="1"/>
    </xf>
    <xf numFmtId="49" fontId="69" fillId="0" borderId="85" xfId="0" applyNumberFormat="1" applyFont="1" applyFill="1" applyBorder="1" applyAlignment="1">
      <alignment horizontal="center" vertical="center" wrapText="1"/>
    </xf>
    <xf numFmtId="49" fontId="69" fillId="0" borderId="62" xfId="0" applyNumberFormat="1" applyFont="1" applyFill="1" applyBorder="1" applyAlignment="1">
      <alignment horizontal="center" vertical="center" wrapText="1"/>
    </xf>
    <xf numFmtId="49" fontId="69" fillId="0" borderId="8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right" vertical="top"/>
    </xf>
    <xf numFmtId="49" fontId="3" fillId="0" borderId="63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0" fontId="6" fillId="0" borderId="64" xfId="0" applyNumberFormat="1" applyFont="1" applyFill="1" applyBorder="1" applyAlignment="1" applyProtection="1">
      <alignment horizontal="center" vertical="center"/>
      <protection/>
    </xf>
    <xf numFmtId="190" fontId="6" fillId="0" borderId="65" xfId="0" applyNumberFormat="1" applyFont="1" applyFill="1" applyBorder="1" applyAlignment="1" applyProtection="1">
      <alignment horizontal="center" vertical="center"/>
      <protection/>
    </xf>
    <xf numFmtId="190" fontId="6" fillId="0" borderId="8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wrapText="1"/>
    </xf>
    <xf numFmtId="191" fontId="3" fillId="34" borderId="55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91" fontId="6" fillId="34" borderId="55" xfId="0" applyNumberFormat="1" applyFont="1" applyFill="1" applyBorder="1" applyAlignment="1" applyProtection="1">
      <alignment horizontal="center" vertical="center"/>
      <protection/>
    </xf>
    <xf numFmtId="191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>
      <alignment horizontal="center" vertical="center" wrapText="1"/>
    </xf>
    <xf numFmtId="191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91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>
      <alignment horizontal="center" vertical="center" wrapText="1"/>
    </xf>
    <xf numFmtId="19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>
      <alignment horizontal="center" vertical="center" wrapText="1"/>
    </xf>
    <xf numFmtId="190" fontId="3" fillId="34" borderId="21" xfId="0" applyNumberFormat="1" applyFont="1" applyFill="1" applyBorder="1" applyAlignment="1" applyProtection="1">
      <alignment horizontal="center" vertical="center"/>
      <protection/>
    </xf>
    <xf numFmtId="190" fontId="6" fillId="34" borderId="21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190" fontId="6" fillId="34" borderId="19" xfId="0" applyNumberFormat="1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90" fontId="6" fillId="34" borderId="26" xfId="0" applyNumberFormat="1" applyFont="1" applyFill="1" applyBorder="1" applyAlignment="1" applyProtection="1">
      <alignment horizontal="center" vertical="center"/>
      <protection/>
    </xf>
    <xf numFmtId="192" fontId="3" fillId="34" borderId="19" xfId="0" applyNumberFormat="1" applyFont="1" applyFill="1" applyBorder="1" applyAlignment="1" applyProtection="1">
      <alignment horizontal="center" vertical="center"/>
      <protection/>
    </xf>
    <xf numFmtId="192" fontId="3" fillId="34" borderId="21" xfId="0" applyNumberFormat="1" applyFont="1" applyFill="1" applyBorder="1" applyAlignment="1" applyProtection="1">
      <alignment horizontal="center" vertical="center"/>
      <protection/>
    </xf>
    <xf numFmtId="190" fontId="6" fillId="34" borderId="21" xfId="0" applyNumberFormat="1" applyFont="1" applyFill="1" applyBorder="1" applyAlignment="1" applyProtection="1">
      <alignment horizontal="center" vertical="center"/>
      <protection/>
    </xf>
    <xf numFmtId="191" fontId="6" fillId="34" borderId="19" xfId="0" applyNumberFormat="1" applyFont="1" applyFill="1" applyBorder="1" applyAlignment="1" applyProtection="1">
      <alignment horizontal="center" vertical="center"/>
      <protection/>
    </xf>
    <xf numFmtId="191" fontId="3" fillId="34" borderId="37" xfId="0" applyNumberFormat="1" applyFont="1" applyFill="1" applyBorder="1" applyAlignment="1" applyProtection="1">
      <alignment horizontal="center" vertical="center"/>
      <protection/>
    </xf>
    <xf numFmtId="191" fontId="6" fillId="34" borderId="10" xfId="0" applyNumberFormat="1" applyFont="1" applyFill="1" applyBorder="1" applyAlignment="1" applyProtection="1">
      <alignment horizontal="center" vertical="center"/>
      <protection/>
    </xf>
    <xf numFmtId="191" fontId="3" fillId="34" borderId="43" xfId="0" applyNumberFormat="1" applyFont="1" applyFill="1" applyBorder="1" applyAlignment="1" applyProtection="1">
      <alignment horizontal="center" vertical="center"/>
      <protection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56" xfId="0" applyNumberFormat="1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/>
    </xf>
    <xf numFmtId="49" fontId="6" fillId="34" borderId="32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right" vertical="center" wrapText="1"/>
    </xf>
    <xf numFmtId="0" fontId="0" fillId="34" borderId="56" xfId="0" applyFont="1" applyFill="1" applyBorder="1" applyAlignment="1">
      <alignment horizontal="right" vertical="center" wrapText="1"/>
    </xf>
    <xf numFmtId="49" fontId="3" fillId="34" borderId="62" xfId="0" applyNumberFormat="1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="75" zoomScaleSheetLayoutView="75" zoomScalePageLayoutView="0" workbookViewId="0" topLeftCell="A7">
      <selection activeCell="A3" sqref="A3:O3"/>
    </sheetView>
  </sheetViews>
  <sheetFormatPr defaultColWidth="3.25390625" defaultRowHeight="12.75"/>
  <cols>
    <col min="1" max="1" width="4.875" style="1" customWidth="1"/>
    <col min="2" max="2" width="6.25390625" style="1" customWidth="1"/>
    <col min="3" max="3" width="6.1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3.75390625" style="1" customWidth="1"/>
    <col min="12" max="12" width="4.625" style="1" customWidth="1"/>
    <col min="13" max="13" width="4.375" style="1" customWidth="1"/>
    <col min="14" max="15" width="3.875" style="1" customWidth="1"/>
    <col min="16" max="16" width="4.625" style="1" customWidth="1"/>
    <col min="17" max="17" width="4.25390625" style="1" customWidth="1"/>
    <col min="18" max="18" width="4.00390625" style="1" bestFit="1" customWidth="1"/>
    <col min="19" max="19" width="5.00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6" width="6.125" style="1" customWidth="1"/>
    <col min="37" max="38" width="5.75390625" style="1" customWidth="1"/>
    <col min="39" max="39" width="5.375" style="1" customWidth="1"/>
    <col min="40" max="40" width="6.00390625" style="1" customWidth="1"/>
    <col min="41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3.75390625" style="1" customWidth="1"/>
    <col min="49" max="49" width="4.0039062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1321" t="s">
        <v>236</v>
      </c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32" t="s">
        <v>88</v>
      </c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1332"/>
      <c r="AK1" s="1332"/>
      <c r="AL1" s="1332"/>
      <c r="AM1" s="1332"/>
      <c r="AN1" s="1332"/>
      <c r="AO1" s="1326"/>
      <c r="AP1" s="1326"/>
      <c r="AQ1" s="1326"/>
      <c r="AR1" s="1326"/>
      <c r="AS1" s="1326"/>
      <c r="AT1" s="1326"/>
      <c r="AU1" s="1326"/>
      <c r="AV1" s="1326"/>
      <c r="AW1" s="1326"/>
      <c r="AX1" s="1326"/>
      <c r="AY1" s="1326"/>
      <c r="AZ1" s="1326"/>
      <c r="BA1" s="1326"/>
      <c r="BB1" s="1326"/>
      <c r="BC1" s="1326"/>
      <c r="BD1" s="1326"/>
      <c r="BE1" s="1326"/>
    </row>
    <row r="2" spans="1:57" ht="18.75" customHeight="1">
      <c r="A2" s="1321" t="s">
        <v>237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34" t="s">
        <v>16</v>
      </c>
      <c r="Q2" s="1334"/>
      <c r="R2" s="1334"/>
      <c r="S2" s="1334"/>
      <c r="T2" s="1334"/>
      <c r="U2" s="1334"/>
      <c r="V2" s="1334"/>
      <c r="W2" s="1334"/>
      <c r="X2" s="1334"/>
      <c r="Y2" s="1334"/>
      <c r="Z2" s="1334"/>
      <c r="AA2" s="1334"/>
      <c r="AB2" s="1334"/>
      <c r="AC2" s="1334"/>
      <c r="AD2" s="1334"/>
      <c r="AE2" s="1334"/>
      <c r="AF2" s="1334"/>
      <c r="AG2" s="1334"/>
      <c r="AH2" s="1334"/>
      <c r="AI2" s="1334"/>
      <c r="AJ2" s="1334"/>
      <c r="AK2" s="1334"/>
      <c r="AL2" s="1334"/>
      <c r="AM2" s="1334"/>
      <c r="AN2" s="1334"/>
      <c r="AO2" s="1327"/>
      <c r="AP2" s="1327"/>
      <c r="AQ2" s="1327"/>
      <c r="AR2" s="1327"/>
      <c r="AS2" s="1327"/>
      <c r="AT2" s="1327"/>
      <c r="AU2" s="1327"/>
      <c r="AV2" s="1327"/>
      <c r="AW2" s="1327"/>
      <c r="AX2" s="1327"/>
      <c r="AY2" s="1327"/>
      <c r="AZ2" s="1327"/>
      <c r="BA2" s="1327"/>
      <c r="BB2" s="1327"/>
      <c r="BC2" s="1327"/>
      <c r="BD2" s="1327"/>
      <c r="BE2" s="1327"/>
    </row>
    <row r="3" spans="1:57" ht="36" customHeight="1">
      <c r="A3" s="1328" t="s">
        <v>244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324" t="s">
        <v>246</v>
      </c>
      <c r="AP3" s="1324"/>
      <c r="AQ3" s="1324"/>
      <c r="AR3" s="1324"/>
      <c r="AS3" s="1324"/>
      <c r="AT3" s="1324"/>
      <c r="AU3" s="1324"/>
      <c r="AV3" s="1324"/>
      <c r="AW3" s="1324"/>
      <c r="AX3" s="1324"/>
      <c r="AY3" s="1324"/>
      <c r="AZ3" s="1324"/>
      <c r="BA3" s="1324"/>
      <c r="BB3" s="1324"/>
      <c r="BC3" s="1324"/>
      <c r="BD3" s="1324"/>
      <c r="BE3" s="1324"/>
    </row>
    <row r="4" spans="1:57" ht="30" customHeight="1">
      <c r="A4" s="1328" t="s">
        <v>245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0" t="s">
        <v>89</v>
      </c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0"/>
      <c r="AG4" s="1320"/>
      <c r="AH4" s="1320"/>
      <c r="AI4" s="1320"/>
      <c r="AJ4" s="1320"/>
      <c r="AK4" s="1320"/>
      <c r="AL4" s="1320"/>
      <c r="AM4" s="1320"/>
      <c r="AN4" s="1320"/>
      <c r="AO4" s="1324" t="s">
        <v>104</v>
      </c>
      <c r="AP4" s="1324"/>
      <c r="AQ4" s="1324"/>
      <c r="AR4" s="1324"/>
      <c r="AS4" s="1324"/>
      <c r="AT4" s="1324"/>
      <c r="AU4" s="1324"/>
      <c r="AV4" s="1324"/>
      <c r="AW4" s="1324"/>
      <c r="AX4" s="1324"/>
      <c r="AY4" s="1324"/>
      <c r="AZ4" s="1324"/>
      <c r="BA4" s="1324"/>
      <c r="BB4" s="1324"/>
      <c r="BC4" s="1324"/>
      <c r="BD4" s="1324"/>
      <c r="BE4" s="1324"/>
    </row>
    <row r="5" spans="1:57" s="2" customFormat="1" ht="39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322" t="s">
        <v>90</v>
      </c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1322"/>
      <c r="AN5" s="1322"/>
      <c r="AO5" s="1324" t="s">
        <v>247</v>
      </c>
      <c r="AP5" s="1329"/>
      <c r="AQ5" s="1329"/>
      <c r="AR5" s="1329"/>
      <c r="AS5" s="1329"/>
      <c r="AT5" s="1329"/>
      <c r="AU5" s="1329"/>
      <c r="AV5" s="1329"/>
      <c r="AW5" s="1329"/>
      <c r="AX5" s="1329"/>
      <c r="AY5" s="1329"/>
      <c r="AZ5" s="1329"/>
      <c r="BA5" s="1329"/>
      <c r="BB5" s="1329"/>
      <c r="BC5" s="1329"/>
      <c r="BD5" s="1329"/>
      <c r="BE5" s="1329"/>
    </row>
    <row r="6" spans="1:57" s="2" customFormat="1" ht="24" customHeight="1">
      <c r="A6" s="1333" t="s">
        <v>35</v>
      </c>
      <c r="B6" s="1333"/>
      <c r="C6" s="1333"/>
      <c r="D6" s="1333"/>
      <c r="E6" s="1333"/>
      <c r="F6" s="1333"/>
      <c r="G6" s="1333"/>
      <c r="H6" s="1333"/>
      <c r="I6" s="1333"/>
      <c r="J6" s="1333"/>
      <c r="K6" s="1333"/>
      <c r="L6" s="1333"/>
      <c r="M6" s="1333"/>
      <c r="N6" s="1333"/>
      <c r="O6" s="1333"/>
      <c r="P6" s="1325" t="s">
        <v>202</v>
      </c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1325"/>
      <c r="AN6" s="1325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1323"/>
      <c r="BB6" s="1323"/>
      <c r="BC6" s="1323"/>
      <c r="BD6" s="1323"/>
      <c r="BE6" s="1323"/>
    </row>
    <row r="7" spans="1:57" s="2" customFormat="1" ht="28.5" customHeight="1">
      <c r="A7" s="1321" t="s">
        <v>238</v>
      </c>
      <c r="B7" s="1321"/>
      <c r="C7" s="1321"/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  <c r="O7" s="1321"/>
      <c r="P7" s="1335" t="s">
        <v>235</v>
      </c>
      <c r="Q7" s="1329"/>
      <c r="R7" s="1329"/>
      <c r="S7" s="1329"/>
      <c r="T7" s="1329"/>
      <c r="U7" s="1329"/>
      <c r="V7" s="1329"/>
      <c r="W7" s="1329"/>
      <c r="X7" s="1329"/>
      <c r="Y7" s="1329"/>
      <c r="Z7" s="1329"/>
      <c r="AA7" s="1329"/>
      <c r="AB7" s="1329"/>
      <c r="AC7" s="1329"/>
      <c r="AD7" s="1329"/>
      <c r="AE7" s="1329"/>
      <c r="AF7" s="1329"/>
      <c r="AG7" s="1329"/>
      <c r="AH7" s="1329"/>
      <c r="AI7" s="1329"/>
      <c r="AJ7" s="1329"/>
      <c r="AK7" s="1329"/>
      <c r="AL7" s="1329"/>
      <c r="AM7" s="1329"/>
      <c r="AN7" s="1329"/>
      <c r="AO7" s="1330"/>
      <c r="AP7" s="1330"/>
      <c r="AQ7" s="1330"/>
      <c r="AR7" s="1330"/>
      <c r="AS7" s="1330"/>
      <c r="AT7" s="1330"/>
      <c r="AU7" s="1330"/>
      <c r="AV7" s="1330"/>
      <c r="AW7" s="1330"/>
      <c r="AX7" s="1330"/>
      <c r="AY7" s="1330"/>
      <c r="AZ7" s="1330"/>
      <c r="BA7" s="1330"/>
      <c r="BB7" s="1330"/>
      <c r="BC7" s="1330"/>
      <c r="BD7" s="1330"/>
      <c r="BE7" s="1330"/>
    </row>
    <row r="8" spans="16:57" s="2" customFormat="1" ht="22.5" customHeight="1">
      <c r="P8" s="1335"/>
      <c r="Q8" s="1335"/>
      <c r="R8" s="1335"/>
      <c r="S8" s="1335"/>
      <c r="T8" s="1335"/>
      <c r="U8" s="1335"/>
      <c r="V8" s="1335"/>
      <c r="W8" s="1335"/>
      <c r="X8" s="1335"/>
      <c r="Y8" s="1335"/>
      <c r="Z8" s="1335"/>
      <c r="AA8" s="1335"/>
      <c r="AB8" s="1335"/>
      <c r="AC8" s="1335"/>
      <c r="AD8" s="1335"/>
      <c r="AE8" s="1335"/>
      <c r="AF8" s="1335"/>
      <c r="AG8" s="1335"/>
      <c r="AH8" s="1335"/>
      <c r="AI8" s="1335"/>
      <c r="AJ8" s="1335"/>
      <c r="AK8" s="1335"/>
      <c r="AL8" s="1335"/>
      <c r="AM8" s="1335"/>
      <c r="AN8" s="1335"/>
      <c r="AO8" s="1330"/>
      <c r="AP8" s="1330"/>
      <c r="AQ8" s="1330"/>
      <c r="AR8" s="1330"/>
      <c r="AS8" s="1330"/>
      <c r="AT8" s="1330"/>
      <c r="AU8" s="1330"/>
      <c r="AV8" s="1330"/>
      <c r="AW8" s="1330"/>
      <c r="AX8" s="1330"/>
      <c r="AY8" s="1330"/>
      <c r="AZ8" s="1330"/>
      <c r="BA8" s="1330"/>
      <c r="BB8" s="1330"/>
      <c r="BC8" s="1330"/>
      <c r="BD8" s="1330"/>
      <c r="BE8" s="1330"/>
    </row>
    <row r="9" spans="16:57" s="2" customFormat="1" ht="24" customHeight="1">
      <c r="P9" s="1322" t="s">
        <v>287</v>
      </c>
      <c r="Q9" s="1322"/>
      <c r="R9" s="1322"/>
      <c r="S9" s="1322"/>
      <c r="T9" s="1322"/>
      <c r="U9" s="1322"/>
      <c r="V9" s="1322"/>
      <c r="W9" s="1322"/>
      <c r="X9" s="1322"/>
      <c r="Y9" s="1322"/>
      <c r="Z9" s="1322"/>
      <c r="AA9" s="1322"/>
      <c r="AB9" s="1322"/>
      <c r="AC9" s="1322"/>
      <c r="AD9" s="1322"/>
      <c r="AE9" s="1322"/>
      <c r="AF9" s="1322"/>
      <c r="AG9" s="1322"/>
      <c r="AH9" s="1322"/>
      <c r="AI9" s="1322"/>
      <c r="AJ9" s="1322"/>
      <c r="AK9" s="1322"/>
      <c r="AL9" s="1322"/>
      <c r="AM9" s="1322"/>
      <c r="AN9" s="1322"/>
      <c r="AO9" s="1330"/>
      <c r="AP9" s="1330"/>
      <c r="AQ9" s="1330"/>
      <c r="AR9" s="1330"/>
      <c r="AS9" s="1330"/>
      <c r="AT9" s="1330"/>
      <c r="AU9" s="1330"/>
      <c r="AV9" s="1330"/>
      <c r="AW9" s="1330"/>
      <c r="AX9" s="1330"/>
      <c r="AY9" s="1330"/>
      <c r="AZ9" s="1330"/>
      <c r="BA9" s="1330"/>
      <c r="BB9" s="1330"/>
      <c r="BC9" s="1330"/>
      <c r="BD9" s="1330"/>
      <c r="BE9" s="1330"/>
    </row>
    <row r="10" spans="41:57" s="2" customFormat="1" ht="21" customHeight="1">
      <c r="AO10" s="1330"/>
      <c r="AP10" s="1330"/>
      <c r="AQ10" s="1330"/>
      <c r="AR10" s="1330"/>
      <c r="AS10" s="1330"/>
      <c r="AT10" s="1330"/>
      <c r="AU10" s="1330"/>
      <c r="AV10" s="1330"/>
      <c r="AW10" s="1330"/>
      <c r="AX10" s="1330"/>
      <c r="AY10" s="1330"/>
      <c r="AZ10" s="1330"/>
      <c r="BA10" s="1330"/>
      <c r="BB10" s="1330"/>
      <c r="BC10" s="1330"/>
      <c r="BD10" s="1330"/>
      <c r="BE10" s="1330"/>
    </row>
    <row r="11" spans="41:57" s="2" customFormat="1" ht="22.5" customHeight="1">
      <c r="AO11" s="1331"/>
      <c r="AP11" s="1331"/>
      <c r="AQ11" s="1331"/>
      <c r="AR11" s="1331"/>
      <c r="AS11" s="1331"/>
      <c r="AT11" s="1331"/>
      <c r="AU11" s="1331"/>
      <c r="AV11" s="1331"/>
      <c r="AW11" s="1331"/>
      <c r="AX11" s="1331"/>
      <c r="AY11" s="1331"/>
      <c r="AZ11" s="1331"/>
      <c r="BA11" s="1331"/>
      <c r="BB11" s="1331"/>
      <c r="BC11" s="1331"/>
      <c r="BD11" s="1331"/>
      <c r="BE11" s="1331"/>
    </row>
    <row r="12" spans="2:54" s="7" customFormat="1" ht="21" customHeight="1">
      <c r="B12" s="1336" t="s">
        <v>198</v>
      </c>
      <c r="C12" s="1336"/>
      <c r="D12" s="1336"/>
      <c r="E12" s="1336"/>
      <c r="F12" s="1336"/>
      <c r="G12" s="1336"/>
      <c r="H12" s="1336"/>
      <c r="I12" s="1336"/>
      <c r="J12" s="1336"/>
      <c r="K12" s="1336"/>
      <c r="L12" s="1336"/>
      <c r="M12" s="1336"/>
      <c r="N12" s="1336"/>
      <c r="O12" s="1336"/>
      <c r="P12" s="1336"/>
      <c r="Q12" s="1336"/>
      <c r="R12" s="1336"/>
      <c r="S12" s="1336"/>
      <c r="T12" s="1336"/>
      <c r="U12" s="1336"/>
      <c r="V12" s="1336"/>
      <c r="W12" s="1336"/>
      <c r="X12" s="1336"/>
      <c r="Y12" s="1336"/>
      <c r="Z12" s="1336"/>
      <c r="AA12" s="1336"/>
      <c r="AB12" s="1336"/>
      <c r="AC12" s="1336"/>
      <c r="AD12" s="1336"/>
      <c r="AE12" s="1336"/>
      <c r="AF12" s="1336"/>
      <c r="AG12" s="1336"/>
      <c r="AH12" s="1336"/>
      <c r="AI12" s="1336"/>
      <c r="AJ12" s="1336"/>
      <c r="AK12" s="1336"/>
      <c r="AL12" s="1336"/>
      <c r="AM12" s="1336"/>
      <c r="AN12" s="1336"/>
      <c r="AO12" s="1336"/>
      <c r="AP12" s="1336"/>
      <c r="AQ12" s="1336"/>
      <c r="AR12" s="1336"/>
      <c r="AS12" s="1336"/>
      <c r="AT12" s="1336"/>
      <c r="AU12" s="1336"/>
      <c r="AV12" s="1336"/>
      <c r="AW12" s="1336"/>
      <c r="AX12" s="1336"/>
      <c r="AY12" s="1336"/>
      <c r="AZ12" s="1336"/>
      <c r="BA12" s="1336"/>
      <c r="BB12" s="1336"/>
    </row>
    <row r="13" spans="2:54" s="7" customFormat="1" ht="8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54" s="9" customFormat="1" ht="18" customHeight="1">
      <c r="B14" s="1337" t="s">
        <v>12</v>
      </c>
      <c r="C14" s="1317" t="s">
        <v>0</v>
      </c>
      <c r="D14" s="1317"/>
      <c r="E14" s="1317"/>
      <c r="F14" s="1317"/>
      <c r="G14" s="1317" t="s">
        <v>1</v>
      </c>
      <c r="H14" s="1317"/>
      <c r="I14" s="1317"/>
      <c r="J14" s="1317"/>
      <c r="K14" s="1283" t="s">
        <v>2</v>
      </c>
      <c r="L14" s="1288"/>
      <c r="M14" s="1288"/>
      <c r="N14" s="1288"/>
      <c r="O14" s="1283" t="s">
        <v>3</v>
      </c>
      <c r="P14" s="1288"/>
      <c r="Q14" s="1288"/>
      <c r="R14" s="1288"/>
      <c r="S14" s="1288"/>
      <c r="T14" s="1283" t="s">
        <v>4</v>
      </c>
      <c r="U14" s="1283"/>
      <c r="V14" s="1283"/>
      <c r="W14" s="1283"/>
      <c r="X14" s="1288"/>
      <c r="Y14" s="1283" t="s">
        <v>5</v>
      </c>
      <c r="Z14" s="1288"/>
      <c r="AA14" s="1288"/>
      <c r="AB14" s="1288"/>
      <c r="AC14" s="1317" t="s">
        <v>6</v>
      </c>
      <c r="AD14" s="1317"/>
      <c r="AE14" s="1317"/>
      <c r="AF14" s="1317"/>
      <c r="AG14" s="1317" t="s">
        <v>7</v>
      </c>
      <c r="AH14" s="1317"/>
      <c r="AI14" s="1317"/>
      <c r="AJ14" s="1317"/>
      <c r="AK14" s="1283" t="s">
        <v>8</v>
      </c>
      <c r="AL14" s="1283"/>
      <c r="AM14" s="1283"/>
      <c r="AN14" s="1283"/>
      <c r="AO14" s="1288"/>
      <c r="AP14" s="1283" t="s">
        <v>9</v>
      </c>
      <c r="AQ14" s="1288"/>
      <c r="AR14" s="1288"/>
      <c r="AS14" s="1288"/>
      <c r="AT14" s="1283" t="s">
        <v>10</v>
      </c>
      <c r="AU14" s="1283"/>
      <c r="AV14" s="1283"/>
      <c r="AW14" s="1283"/>
      <c r="AX14" s="1288"/>
      <c r="AY14" s="1283" t="s">
        <v>11</v>
      </c>
      <c r="AZ14" s="1288"/>
      <c r="BA14" s="1288"/>
      <c r="BB14" s="1288"/>
    </row>
    <row r="15" spans="2:54" s="10" customFormat="1" ht="20.25" customHeight="1">
      <c r="B15" s="1337"/>
      <c r="C15" s="139">
        <v>1</v>
      </c>
      <c r="D15" s="139">
        <v>2</v>
      </c>
      <c r="E15" s="139">
        <v>3</v>
      </c>
      <c r="F15" s="139">
        <v>4</v>
      </c>
      <c r="G15" s="139">
        <v>5</v>
      </c>
      <c r="H15" s="139">
        <v>6</v>
      </c>
      <c r="I15" s="139">
        <v>7</v>
      </c>
      <c r="J15" s="139">
        <v>8</v>
      </c>
      <c r="K15" s="139">
        <v>9</v>
      </c>
      <c r="L15" s="139">
        <v>10</v>
      </c>
      <c r="M15" s="139">
        <v>11</v>
      </c>
      <c r="N15" s="139">
        <v>12</v>
      </c>
      <c r="O15" s="139">
        <v>13</v>
      </c>
      <c r="P15" s="139">
        <v>14</v>
      </c>
      <c r="Q15" s="139">
        <v>15</v>
      </c>
      <c r="R15" s="139">
        <v>16</v>
      </c>
      <c r="S15" s="139">
        <v>17</v>
      </c>
      <c r="T15" s="139">
        <v>18</v>
      </c>
      <c r="U15" s="139">
        <v>19</v>
      </c>
      <c r="V15" s="139">
        <v>20</v>
      </c>
      <c r="W15" s="139">
        <v>21</v>
      </c>
      <c r="X15" s="139">
        <v>22</v>
      </c>
      <c r="Y15" s="139">
        <v>23</v>
      </c>
      <c r="Z15" s="139">
        <v>24</v>
      </c>
      <c r="AA15" s="139">
        <v>25</v>
      </c>
      <c r="AB15" s="139">
        <v>26</v>
      </c>
      <c r="AC15" s="139">
        <v>27</v>
      </c>
      <c r="AD15" s="139">
        <v>28</v>
      </c>
      <c r="AE15" s="139">
        <v>29</v>
      </c>
      <c r="AF15" s="139">
        <v>30</v>
      </c>
      <c r="AG15" s="139">
        <v>31</v>
      </c>
      <c r="AH15" s="139">
        <v>32</v>
      </c>
      <c r="AI15" s="139">
        <v>33</v>
      </c>
      <c r="AJ15" s="139">
        <v>34</v>
      </c>
      <c r="AK15" s="139">
        <v>35</v>
      </c>
      <c r="AL15" s="139">
        <v>36</v>
      </c>
      <c r="AM15" s="139">
        <v>37</v>
      </c>
      <c r="AN15" s="139">
        <v>38</v>
      </c>
      <c r="AO15" s="139">
        <v>39</v>
      </c>
      <c r="AP15" s="139">
        <v>40</v>
      </c>
      <c r="AQ15" s="139">
        <v>41</v>
      </c>
      <c r="AR15" s="139">
        <v>42</v>
      </c>
      <c r="AS15" s="139">
        <v>43</v>
      </c>
      <c r="AT15" s="139">
        <v>44</v>
      </c>
      <c r="AU15" s="139">
        <v>45</v>
      </c>
      <c r="AV15" s="139">
        <v>46</v>
      </c>
      <c r="AW15" s="139">
        <v>47</v>
      </c>
      <c r="AX15" s="139">
        <v>48</v>
      </c>
      <c r="AY15" s="139">
        <v>49</v>
      </c>
      <c r="AZ15" s="139">
        <v>50</v>
      </c>
      <c r="BA15" s="139">
        <v>51</v>
      </c>
      <c r="BB15" s="139">
        <v>52</v>
      </c>
    </row>
    <row r="16" spans="2:54" s="10" customFormat="1" ht="20.25" customHeight="1">
      <c r="B16" s="140">
        <v>1</v>
      </c>
      <c r="C16" s="11" t="s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17</v>
      </c>
      <c r="S16" s="11" t="s">
        <v>50</v>
      </c>
      <c r="T16" s="11" t="s">
        <v>18</v>
      </c>
      <c r="U16" s="11" t="s">
        <v>200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17</v>
      </c>
      <c r="AS16" s="11" t="s">
        <v>18</v>
      </c>
      <c r="AT16" s="11" t="s">
        <v>18</v>
      </c>
      <c r="AU16" s="11" t="s">
        <v>18</v>
      </c>
      <c r="AV16" s="11" t="s">
        <v>18</v>
      </c>
      <c r="AW16" s="11" t="s">
        <v>18</v>
      </c>
      <c r="AX16" s="11" t="s">
        <v>18</v>
      </c>
      <c r="AY16" s="11" t="s">
        <v>18</v>
      </c>
      <c r="AZ16" s="11" t="s">
        <v>18</v>
      </c>
      <c r="BA16" s="11" t="s">
        <v>18</v>
      </c>
      <c r="BB16" s="11" t="s">
        <v>18</v>
      </c>
    </row>
    <row r="17" spans="2:54" s="9" customFormat="1" ht="19.5" customHeight="1">
      <c r="B17" s="140">
        <v>2</v>
      </c>
      <c r="C17" s="11" t="s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17</v>
      </c>
      <c r="S17" s="11" t="s">
        <v>50</v>
      </c>
      <c r="T17" s="11" t="s">
        <v>18</v>
      </c>
      <c r="U17" s="11" t="s">
        <v>200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 t="s">
        <v>17</v>
      </c>
      <c r="AS17" s="11" t="s">
        <v>18</v>
      </c>
      <c r="AT17" s="11" t="s">
        <v>18</v>
      </c>
      <c r="AU17" s="11" t="s">
        <v>18</v>
      </c>
      <c r="AV17" s="11" t="s">
        <v>18</v>
      </c>
      <c r="AW17" s="11" t="s">
        <v>18</v>
      </c>
      <c r="AX17" s="11" t="s">
        <v>18</v>
      </c>
      <c r="AY17" s="11" t="s">
        <v>18</v>
      </c>
      <c r="AZ17" s="11" t="s">
        <v>18</v>
      </c>
      <c r="BA17" s="11" t="s">
        <v>18</v>
      </c>
      <c r="BB17" s="11" t="s">
        <v>18</v>
      </c>
    </row>
    <row r="18" spans="2:54" s="9" customFormat="1" ht="19.5" customHeight="1">
      <c r="B18" s="140">
        <v>3</v>
      </c>
      <c r="C18" s="132" t="s">
        <v>50</v>
      </c>
      <c r="D18" s="133" t="s">
        <v>199</v>
      </c>
      <c r="E18" s="132"/>
      <c r="F18" s="132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 t="s">
        <v>17</v>
      </c>
      <c r="S18" s="135" t="s">
        <v>82</v>
      </c>
      <c r="T18" s="134" t="s">
        <v>50</v>
      </c>
      <c r="U18" s="134" t="s">
        <v>18</v>
      </c>
      <c r="V18" s="133"/>
      <c r="W18" s="134"/>
      <c r="X18" s="134"/>
      <c r="Y18" s="134"/>
      <c r="Z18" s="133"/>
      <c r="AA18" s="134"/>
      <c r="AB18" s="136"/>
      <c r="AC18" s="136"/>
      <c r="AD18" s="137"/>
      <c r="AE18" s="137" t="s">
        <v>84</v>
      </c>
      <c r="AF18" s="137" t="s">
        <v>17</v>
      </c>
      <c r="AG18" s="134" t="s">
        <v>13</v>
      </c>
      <c r="AH18" s="134" t="s">
        <v>13</v>
      </c>
      <c r="AI18" s="134" t="s">
        <v>13</v>
      </c>
      <c r="AJ18" s="134" t="s">
        <v>13</v>
      </c>
      <c r="AK18" s="134" t="s">
        <v>13</v>
      </c>
      <c r="AL18" s="134" t="s">
        <v>13</v>
      </c>
      <c r="AM18" s="134" t="s">
        <v>13</v>
      </c>
      <c r="AN18" s="134" t="s">
        <v>13</v>
      </c>
      <c r="AO18" s="134" t="s">
        <v>13</v>
      </c>
      <c r="AP18" s="134" t="s">
        <v>13</v>
      </c>
      <c r="AQ18" s="134" t="s">
        <v>13</v>
      </c>
      <c r="AR18" s="138" t="s">
        <v>87</v>
      </c>
      <c r="AS18" s="138" t="s">
        <v>87</v>
      </c>
      <c r="AT18" s="141" t="s">
        <v>83</v>
      </c>
      <c r="AU18" s="141" t="s">
        <v>83</v>
      </c>
      <c r="AV18" s="141" t="s">
        <v>83</v>
      </c>
      <c r="AW18" s="141" t="s">
        <v>83</v>
      </c>
      <c r="AX18" s="141" t="s">
        <v>83</v>
      </c>
      <c r="AY18" s="141" t="s">
        <v>83</v>
      </c>
      <c r="AZ18" s="141" t="s">
        <v>83</v>
      </c>
      <c r="BA18" s="141" t="s">
        <v>83</v>
      </c>
      <c r="BB18" s="141" t="s">
        <v>83</v>
      </c>
    </row>
    <row r="19" spans="2:54" s="9" customFormat="1" ht="12.7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 t="s">
        <v>201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2:54" s="12" customFormat="1" ht="21" customHeight="1">
      <c r="B20" s="1318" t="s">
        <v>230</v>
      </c>
      <c r="C20" s="1318"/>
      <c r="D20" s="1318"/>
      <c r="E20" s="1318"/>
      <c r="F20" s="1318"/>
      <c r="G20" s="1318"/>
      <c r="H20" s="1318"/>
      <c r="I20" s="1318"/>
      <c r="J20" s="1318"/>
      <c r="K20" s="1319"/>
      <c r="L20" s="1319"/>
      <c r="M20" s="1319"/>
      <c r="N20" s="1319"/>
      <c r="O20" s="1319"/>
      <c r="P20" s="1319"/>
      <c r="Q20" s="1319"/>
      <c r="R20" s="1319"/>
      <c r="S20" s="1319"/>
      <c r="T20" s="1319"/>
      <c r="U20" s="1319"/>
      <c r="V20" s="1319"/>
      <c r="W20" s="1319"/>
      <c r="X20" s="1319"/>
      <c r="Y20" s="1319"/>
      <c r="Z20" s="1319"/>
      <c r="AA20" s="1319"/>
      <c r="AB20" s="1319"/>
      <c r="AC20" s="1319"/>
      <c r="AD20" s="1319"/>
      <c r="AE20" s="1319"/>
      <c r="AF20" s="1319"/>
      <c r="AG20" s="1319"/>
      <c r="AH20" s="1319"/>
      <c r="AI20" s="1319"/>
      <c r="AJ20" s="1319"/>
      <c r="AK20" s="1319"/>
      <c r="AL20" s="1319"/>
      <c r="AM20" s="1319"/>
      <c r="AN20" s="1319"/>
      <c r="AO20" s="1319"/>
      <c r="AP20" s="1319"/>
      <c r="AQ20" s="1319"/>
      <c r="AR20" s="1319"/>
      <c r="AS20" s="1319"/>
      <c r="AT20" s="1319"/>
      <c r="AU20" s="1319"/>
      <c r="AV20" s="1319"/>
      <c r="AW20" s="13"/>
      <c r="AX20" s="13"/>
      <c r="AY20" s="13"/>
      <c r="AZ20" s="13"/>
      <c r="BA20" s="13"/>
      <c r="BB20" s="9"/>
    </row>
    <row r="21" spans="2:54" s="9" customFormat="1" ht="21.75" customHeight="1">
      <c r="B21" s="4" t="s">
        <v>229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7"/>
    </row>
    <row r="22" spans="2:54" s="9" customFormat="1" ht="12.7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7"/>
    </row>
    <row r="23" spans="2:55" s="9" customFormat="1" ht="22.5" customHeight="1">
      <c r="B23" s="1302" t="s">
        <v>12</v>
      </c>
      <c r="C23" s="1280"/>
      <c r="D23" s="1303" t="s">
        <v>14</v>
      </c>
      <c r="E23" s="1280"/>
      <c r="F23" s="1280"/>
      <c r="G23" s="1280"/>
      <c r="H23" s="1308" t="s">
        <v>289</v>
      </c>
      <c r="I23" s="1309"/>
      <c r="J23" s="1309"/>
      <c r="K23" s="1310"/>
      <c r="L23" s="1279" t="s">
        <v>288</v>
      </c>
      <c r="M23" s="1280"/>
      <c r="N23" s="1280"/>
      <c r="O23" s="1279" t="s">
        <v>91</v>
      </c>
      <c r="P23" s="1280"/>
      <c r="Q23" s="1280"/>
      <c r="R23" s="1279" t="s">
        <v>92</v>
      </c>
      <c r="S23" s="1280"/>
      <c r="T23" s="1280"/>
      <c r="U23" s="1279" t="s">
        <v>15</v>
      </c>
      <c r="V23" s="1280"/>
      <c r="W23" s="1280"/>
      <c r="X23" s="1279" t="s">
        <v>93</v>
      </c>
      <c r="Y23" s="1280"/>
      <c r="Z23" s="1280"/>
      <c r="AA23" s="16"/>
      <c r="AB23" s="129"/>
      <c r="AC23" s="129"/>
      <c r="AD23" s="129"/>
      <c r="AE23" s="1304" t="s">
        <v>94</v>
      </c>
      <c r="AF23" s="1305"/>
      <c r="AG23" s="1305"/>
      <c r="AH23" s="1305"/>
      <c r="AI23" s="1305"/>
      <c r="AJ23" s="1293"/>
      <c r="AK23" s="1294"/>
      <c r="AL23" s="1292" t="s">
        <v>231</v>
      </c>
      <c r="AM23" s="1293"/>
      <c r="AN23" s="1293"/>
      <c r="AO23" s="1293"/>
      <c r="AP23" s="1293"/>
      <c r="AQ23" s="1294"/>
      <c r="AR23" s="1265" t="s">
        <v>255</v>
      </c>
      <c r="AS23" s="1265"/>
      <c r="AT23" s="1265"/>
      <c r="AU23" s="1265"/>
      <c r="AV23" s="1265"/>
      <c r="AW23" s="142"/>
      <c r="AX23" s="142"/>
      <c r="AY23" s="130"/>
      <c r="AZ23" s="130"/>
      <c r="BA23" s="130"/>
      <c r="BB23" s="131"/>
      <c r="BC23" s="144"/>
    </row>
    <row r="24" spans="2:55" s="9" customFormat="1" ht="15.75" customHeight="1">
      <c r="B24" s="1280"/>
      <c r="C24" s="1280"/>
      <c r="D24" s="1280"/>
      <c r="E24" s="1280"/>
      <c r="F24" s="1280"/>
      <c r="G24" s="1280"/>
      <c r="H24" s="1311"/>
      <c r="I24" s="1312"/>
      <c r="J24" s="1312"/>
      <c r="K24" s="1313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6"/>
      <c r="AB24" s="129"/>
      <c r="AC24" s="129"/>
      <c r="AD24" s="129"/>
      <c r="AE24" s="1306"/>
      <c r="AF24" s="1307"/>
      <c r="AG24" s="1307"/>
      <c r="AH24" s="1307"/>
      <c r="AI24" s="1307"/>
      <c r="AJ24" s="1296"/>
      <c r="AK24" s="1298"/>
      <c r="AL24" s="1295"/>
      <c r="AM24" s="1296"/>
      <c r="AN24" s="1296"/>
      <c r="AO24" s="1297"/>
      <c r="AP24" s="1297"/>
      <c r="AQ24" s="1298"/>
      <c r="AR24" s="1265"/>
      <c r="AS24" s="1265"/>
      <c r="AT24" s="1265"/>
      <c r="AU24" s="1265"/>
      <c r="AV24" s="1265"/>
      <c r="AW24" s="142"/>
      <c r="AX24" s="142"/>
      <c r="AY24" s="130"/>
      <c r="AZ24" s="130"/>
      <c r="BA24" s="130"/>
      <c r="BB24" s="131"/>
      <c r="BC24" s="144"/>
    </row>
    <row r="25" spans="2:55" s="9" customFormat="1" ht="23.25" customHeight="1">
      <c r="B25" s="1280"/>
      <c r="C25" s="1280"/>
      <c r="D25" s="1280"/>
      <c r="E25" s="1280"/>
      <c r="F25" s="1280"/>
      <c r="G25" s="1280"/>
      <c r="H25" s="1314"/>
      <c r="I25" s="1315"/>
      <c r="J25" s="1315"/>
      <c r="K25" s="1316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6"/>
      <c r="AB25" s="129"/>
      <c r="AC25" s="129"/>
      <c r="AD25" s="129"/>
      <c r="AE25" s="1299"/>
      <c r="AF25" s="1300"/>
      <c r="AG25" s="1300"/>
      <c r="AH25" s="1300"/>
      <c r="AI25" s="1300"/>
      <c r="AJ25" s="1300"/>
      <c r="AK25" s="1301"/>
      <c r="AL25" s="1299"/>
      <c r="AM25" s="1300"/>
      <c r="AN25" s="1300"/>
      <c r="AO25" s="1300"/>
      <c r="AP25" s="1300"/>
      <c r="AQ25" s="1301"/>
      <c r="AR25" s="1265"/>
      <c r="AS25" s="1265"/>
      <c r="AT25" s="1265"/>
      <c r="AU25" s="1265"/>
      <c r="AV25" s="1265"/>
      <c r="AW25" s="142"/>
      <c r="AX25" s="142"/>
      <c r="AY25" s="130"/>
      <c r="AZ25" s="130"/>
      <c r="BA25" s="130"/>
      <c r="BB25" s="131"/>
      <c r="BC25" s="144"/>
    </row>
    <row r="26" spans="2:55" s="9" customFormat="1" ht="21.75" customHeight="1">
      <c r="B26" s="1281">
        <v>3</v>
      </c>
      <c r="C26" s="1282"/>
      <c r="D26" s="1283">
        <v>36</v>
      </c>
      <c r="E26" s="1280"/>
      <c r="F26" s="1280"/>
      <c r="G26" s="1280"/>
      <c r="H26" s="1289">
        <v>2</v>
      </c>
      <c r="I26" s="1290"/>
      <c r="J26" s="1290"/>
      <c r="K26" s="1291"/>
      <c r="L26" s="1289">
        <v>2</v>
      </c>
      <c r="M26" s="1290"/>
      <c r="N26" s="1290"/>
      <c r="O26" s="1288"/>
      <c r="P26" s="1288"/>
      <c r="Q26" s="1288"/>
      <c r="R26" s="1287"/>
      <c r="S26" s="1281"/>
      <c r="T26" s="1281"/>
      <c r="U26" s="1278">
        <v>12</v>
      </c>
      <c r="V26" s="1286"/>
      <c r="W26" s="1286"/>
      <c r="X26" s="1278">
        <f>SUM(D26:W26)</f>
        <v>52</v>
      </c>
      <c r="Y26" s="1286"/>
      <c r="Z26" s="1286"/>
      <c r="AA26" s="17"/>
      <c r="AB26" s="124"/>
      <c r="AC26" s="124"/>
      <c r="AD26" s="124"/>
      <c r="AE26" s="1266" t="s">
        <v>19</v>
      </c>
      <c r="AF26" s="1267"/>
      <c r="AG26" s="1267"/>
      <c r="AH26" s="1267"/>
      <c r="AI26" s="1267"/>
      <c r="AJ26" s="1268"/>
      <c r="AK26" s="1269"/>
      <c r="AL26" s="1273" t="s">
        <v>239</v>
      </c>
      <c r="AM26" s="1268"/>
      <c r="AN26" s="1268"/>
      <c r="AO26" s="1268"/>
      <c r="AP26" s="1268"/>
      <c r="AQ26" s="1269"/>
      <c r="AR26" s="1277" t="s">
        <v>270</v>
      </c>
      <c r="AS26" s="1277"/>
      <c r="AT26" s="1277"/>
      <c r="AU26" s="1277"/>
      <c r="AV26" s="1277"/>
      <c r="AW26" s="143"/>
      <c r="AX26" s="143"/>
      <c r="AY26" s="126"/>
      <c r="AZ26" s="126"/>
      <c r="BA26" s="126"/>
      <c r="BB26" s="126"/>
      <c r="BC26" s="144"/>
    </row>
    <row r="27" spans="2:55" s="9" customFormat="1" ht="21.75" customHeight="1">
      <c r="B27" s="1281">
        <v>4</v>
      </c>
      <c r="C27" s="1281"/>
      <c r="D27" s="1283">
        <v>36</v>
      </c>
      <c r="E27" s="1280"/>
      <c r="F27" s="1280"/>
      <c r="G27" s="1280"/>
      <c r="H27" s="1289">
        <v>2</v>
      </c>
      <c r="I27" s="1290"/>
      <c r="J27" s="1290"/>
      <c r="K27" s="1291"/>
      <c r="L27" s="1289">
        <v>2</v>
      </c>
      <c r="M27" s="1290"/>
      <c r="N27" s="1290"/>
      <c r="O27" s="1288"/>
      <c r="P27" s="1288"/>
      <c r="Q27" s="1288"/>
      <c r="R27" s="1287"/>
      <c r="S27" s="1287"/>
      <c r="T27" s="1287"/>
      <c r="U27" s="1278">
        <v>12</v>
      </c>
      <c r="V27" s="1278"/>
      <c r="W27" s="1278"/>
      <c r="X27" s="1278">
        <f>SUM(D27:W27)</f>
        <v>52</v>
      </c>
      <c r="Y27" s="1278"/>
      <c r="Z27" s="1278"/>
      <c r="AA27" s="17"/>
      <c r="AB27" s="124"/>
      <c r="AC27" s="124"/>
      <c r="AD27" s="124"/>
      <c r="AE27" s="1270"/>
      <c r="AF27" s="1271"/>
      <c r="AG27" s="1271"/>
      <c r="AH27" s="1271"/>
      <c r="AI27" s="1271"/>
      <c r="AJ27" s="1271"/>
      <c r="AK27" s="1272"/>
      <c r="AL27" s="1274"/>
      <c r="AM27" s="1275"/>
      <c r="AN27" s="1275"/>
      <c r="AO27" s="1275"/>
      <c r="AP27" s="1275"/>
      <c r="AQ27" s="1276"/>
      <c r="AR27" s="1277"/>
      <c r="AS27" s="1277"/>
      <c r="AT27" s="1277"/>
      <c r="AU27" s="1277"/>
      <c r="AV27" s="1277"/>
      <c r="AW27" s="143"/>
      <c r="AX27" s="143"/>
      <c r="AY27" s="126"/>
      <c r="AZ27" s="126"/>
      <c r="BA27" s="126"/>
      <c r="BB27" s="126"/>
      <c r="BC27" s="144"/>
    </row>
    <row r="28" spans="2:55" s="9" customFormat="1" ht="25.5" customHeight="1">
      <c r="B28" s="1281">
        <v>5</v>
      </c>
      <c r="C28" s="1282"/>
      <c r="D28" s="1283">
        <v>23</v>
      </c>
      <c r="E28" s="1280"/>
      <c r="F28" s="1280"/>
      <c r="G28" s="1280"/>
      <c r="H28" s="1289">
        <v>3</v>
      </c>
      <c r="I28" s="1290"/>
      <c r="J28" s="1290"/>
      <c r="K28" s="1291"/>
      <c r="L28" s="1289">
        <v>3</v>
      </c>
      <c r="M28" s="1290"/>
      <c r="N28" s="1290"/>
      <c r="O28" s="1278">
        <v>11</v>
      </c>
      <c r="P28" s="1284"/>
      <c r="Q28" s="1284"/>
      <c r="R28" s="1278">
        <v>2</v>
      </c>
      <c r="S28" s="1284"/>
      <c r="T28" s="1284"/>
      <c r="U28" s="1285">
        <v>1</v>
      </c>
      <c r="V28" s="1286"/>
      <c r="W28" s="1286"/>
      <c r="X28" s="1285">
        <f>SUM(D28:W28)</f>
        <v>43</v>
      </c>
      <c r="Y28" s="1286"/>
      <c r="Z28" s="1286"/>
      <c r="AA28" s="17"/>
      <c r="AB28" s="124"/>
      <c r="AC28" s="125"/>
      <c r="AD28" s="125"/>
      <c r="AE28" s="125"/>
      <c r="AF28" s="125"/>
      <c r="AG28" s="125"/>
      <c r="AH28" s="125"/>
      <c r="AI28" s="126"/>
      <c r="AJ28" s="126"/>
      <c r="AK28" s="126"/>
      <c r="AL28" s="127"/>
      <c r="AM28" s="128"/>
      <c r="AN28" s="128"/>
      <c r="AO28" s="17"/>
      <c r="AP28" s="124"/>
      <c r="AQ28" s="124"/>
      <c r="AR28" s="124"/>
      <c r="AS28" s="124"/>
      <c r="AT28" s="143"/>
      <c r="AU28" s="143"/>
      <c r="AV28" s="143"/>
      <c r="AW28" s="143"/>
      <c r="AX28" s="143"/>
      <c r="AY28" s="126"/>
      <c r="AZ28" s="126"/>
      <c r="BA28" s="126"/>
      <c r="BB28" s="126"/>
      <c r="BC28" s="144"/>
    </row>
    <row r="29" spans="2:55" s="9" customFormat="1" ht="21.75" customHeight="1">
      <c r="B29" s="1281" t="s">
        <v>20</v>
      </c>
      <c r="C29" s="1282"/>
      <c r="D29" s="1281">
        <f>SUM(D26:G28)</f>
        <v>95</v>
      </c>
      <c r="E29" s="1281"/>
      <c r="F29" s="1281"/>
      <c r="G29" s="1281"/>
      <c r="H29" s="1289">
        <v>7</v>
      </c>
      <c r="I29" s="1290"/>
      <c r="J29" s="1290"/>
      <c r="K29" s="1291"/>
      <c r="L29" s="1289">
        <v>7</v>
      </c>
      <c r="M29" s="1290"/>
      <c r="N29" s="1290"/>
      <c r="O29" s="1278">
        <v>11</v>
      </c>
      <c r="P29" s="1284"/>
      <c r="Q29" s="1284"/>
      <c r="R29" s="1281">
        <f>SUM(R26:T28)</f>
        <v>2</v>
      </c>
      <c r="S29" s="1281"/>
      <c r="T29" s="1281"/>
      <c r="U29" s="1281">
        <f>SUM(U26:W28)</f>
        <v>25</v>
      </c>
      <c r="V29" s="1281"/>
      <c r="W29" s="1281"/>
      <c r="X29" s="1281">
        <f>SUM(X26:Z28)</f>
        <v>147</v>
      </c>
      <c r="Y29" s="1281"/>
      <c r="Z29" s="1281"/>
      <c r="AA29" s="17"/>
      <c r="AB29" s="124"/>
      <c r="AC29" s="125"/>
      <c r="AD29" s="125"/>
      <c r="AE29" s="125"/>
      <c r="AF29" s="125"/>
      <c r="AG29" s="125"/>
      <c r="AH29" s="125"/>
      <c r="AI29" s="126"/>
      <c r="AJ29" s="126"/>
      <c r="AK29" s="126"/>
      <c r="AL29" s="127"/>
      <c r="AM29" s="128"/>
      <c r="AN29" s="128"/>
      <c r="AO29" s="17"/>
      <c r="AP29" s="124"/>
      <c r="AQ29" s="124"/>
      <c r="AR29" s="124"/>
      <c r="AS29" s="124"/>
      <c r="AT29" s="143"/>
      <c r="AU29" s="143"/>
      <c r="AV29" s="143"/>
      <c r="AW29" s="143"/>
      <c r="AX29" s="143"/>
      <c r="AY29" s="126"/>
      <c r="AZ29" s="126"/>
      <c r="BA29" s="126"/>
      <c r="BB29" s="126"/>
      <c r="BC29" s="144"/>
    </row>
  </sheetData>
  <sheetProtection/>
  <mergeCells count="84">
    <mergeCell ref="H29:K29"/>
    <mergeCell ref="O28:Q28"/>
    <mergeCell ref="O29:Q29"/>
    <mergeCell ref="L23:N25"/>
    <mergeCell ref="L26:N26"/>
    <mergeCell ref="L27:N27"/>
    <mergeCell ref="L28:N28"/>
    <mergeCell ref="L29:N29"/>
    <mergeCell ref="B12:BB12"/>
    <mergeCell ref="AT14:AX14"/>
    <mergeCell ref="AY14:BB14"/>
    <mergeCell ref="B14:B15"/>
    <mergeCell ref="C14:F14"/>
    <mergeCell ref="H28:K28"/>
    <mergeCell ref="AO8:BE8"/>
    <mergeCell ref="A4:O4"/>
    <mergeCell ref="A2:O2"/>
    <mergeCell ref="AO9:BE9"/>
    <mergeCell ref="P2:AN2"/>
    <mergeCell ref="AK14:AO14"/>
    <mergeCell ref="AO7:BE7"/>
    <mergeCell ref="P7:AN7"/>
    <mergeCell ref="P9:AN9"/>
    <mergeCell ref="P8:AN8"/>
    <mergeCell ref="A1:O1"/>
    <mergeCell ref="P5:AN5"/>
    <mergeCell ref="AO6:BE6"/>
    <mergeCell ref="AO3:BE3"/>
    <mergeCell ref="P6:AN6"/>
    <mergeCell ref="AO1:BE2"/>
    <mergeCell ref="A3:O3"/>
    <mergeCell ref="AO5:BE5"/>
    <mergeCell ref="AO4:BE4"/>
    <mergeCell ref="P1:AN1"/>
    <mergeCell ref="AP14:AS14"/>
    <mergeCell ref="T14:X14"/>
    <mergeCell ref="B20:AV20"/>
    <mergeCell ref="O14:S14"/>
    <mergeCell ref="K14:N14"/>
    <mergeCell ref="P4:AN4"/>
    <mergeCell ref="G14:J14"/>
    <mergeCell ref="AO10:BE11"/>
    <mergeCell ref="A6:O6"/>
    <mergeCell ref="A7:O7"/>
    <mergeCell ref="B23:C25"/>
    <mergeCell ref="D23:G25"/>
    <mergeCell ref="AE23:AK25"/>
    <mergeCell ref="O23:Q25"/>
    <mergeCell ref="H23:K25"/>
    <mergeCell ref="Y14:AB14"/>
    <mergeCell ref="AC14:AF14"/>
    <mergeCell ref="AG14:AJ14"/>
    <mergeCell ref="R23:T25"/>
    <mergeCell ref="U23:W25"/>
    <mergeCell ref="R26:T26"/>
    <mergeCell ref="R27:T27"/>
    <mergeCell ref="B27:C27"/>
    <mergeCell ref="D27:G27"/>
    <mergeCell ref="B26:C26"/>
    <mergeCell ref="D26:G26"/>
    <mergeCell ref="O26:Q26"/>
    <mergeCell ref="O27:Q27"/>
    <mergeCell ref="H26:K26"/>
    <mergeCell ref="H27:K27"/>
    <mergeCell ref="X29:Z29"/>
    <mergeCell ref="B29:C29"/>
    <mergeCell ref="D29:G29"/>
    <mergeCell ref="R29:T29"/>
    <mergeCell ref="U29:W29"/>
    <mergeCell ref="B28:C28"/>
    <mergeCell ref="D28:G28"/>
    <mergeCell ref="R28:T28"/>
    <mergeCell ref="U28:W28"/>
    <mergeCell ref="X28:Z28"/>
    <mergeCell ref="AR23:AV25"/>
    <mergeCell ref="AE26:AK27"/>
    <mergeCell ref="AL26:AQ27"/>
    <mergeCell ref="AR26:AV27"/>
    <mergeCell ref="U27:W27"/>
    <mergeCell ref="X27:Z27"/>
    <mergeCell ref="X23:Z25"/>
    <mergeCell ref="U26:W26"/>
    <mergeCell ref="X26:Z26"/>
    <mergeCell ref="AL23:AQ2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3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J7" sqref="J7"/>
    </sheetView>
  </sheetViews>
  <sheetFormatPr defaultColWidth="4.625" defaultRowHeight="12.75"/>
  <cols>
    <col min="1" max="1" width="12.375" style="1219" customWidth="1"/>
    <col min="2" max="2" width="40.75390625" style="1226" customWidth="1"/>
    <col min="3" max="3" width="5.00390625" style="1227" customWidth="1"/>
    <col min="4" max="5" width="4.25390625" style="1227" customWidth="1"/>
    <col min="6" max="6" width="4.25390625" style="1228" customWidth="1"/>
    <col min="7" max="7" width="8.75390625" style="1228" customWidth="1"/>
    <col min="8" max="8" width="10.625" style="1228" customWidth="1"/>
    <col min="9" max="10" width="7.875" style="1228" customWidth="1"/>
    <col min="11" max="11" width="6.00390625" style="1228" customWidth="1"/>
    <col min="12" max="12" width="6.375" style="1229" customWidth="1"/>
    <col min="13" max="13" width="8.00390625" style="1230" customWidth="1"/>
    <col min="14" max="14" width="5.25390625" style="1230" hidden="1" customWidth="1"/>
    <col min="15" max="15" width="5.75390625" style="1230" hidden="1" customWidth="1"/>
    <col min="16" max="16" width="5.875" style="1230" hidden="1" customWidth="1"/>
    <col min="17" max="17" width="5.00390625" style="1230" hidden="1" customWidth="1"/>
    <col min="18" max="18" width="6.375" style="1230" hidden="1" customWidth="1"/>
    <col min="19" max="19" width="5.875" style="1230" hidden="1" customWidth="1"/>
    <col min="20" max="20" width="7.75390625" style="1231" customWidth="1"/>
    <col min="21" max="21" width="4.875" style="1231" customWidth="1"/>
    <col min="22" max="22" width="3.125" style="1231" customWidth="1"/>
    <col min="23" max="23" width="8.00390625" style="1231" customWidth="1"/>
    <col min="24" max="24" width="5.375" style="1231" bestFit="1" customWidth="1"/>
    <col min="25" max="25" width="2.625" style="1231" customWidth="1"/>
    <col min="26" max="26" width="6.875" style="1231" customWidth="1"/>
    <col min="27" max="27" width="6.75390625" style="1231" customWidth="1"/>
    <col min="28" max="28" width="6.875" style="1231" customWidth="1"/>
    <col min="29" max="29" width="0" style="536" hidden="1" customWidth="1"/>
    <col min="30" max="30" width="7.375" style="536" hidden="1" customWidth="1"/>
    <col min="31" max="31" width="8.625" style="536" hidden="1" customWidth="1"/>
    <col min="32" max="33" width="0" style="536" hidden="1" customWidth="1"/>
    <col min="34" max="34" width="8.375" style="536" hidden="1" customWidth="1"/>
    <col min="35" max="44" width="0" style="536" hidden="1" customWidth="1"/>
    <col min="45" max="16384" width="4.625" style="536" customWidth="1"/>
  </cols>
  <sheetData>
    <row r="1" spans="1:28" s="155" customFormat="1" ht="20.25">
      <c r="A1" s="1435"/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  <c r="Q1" s="1435"/>
      <c r="R1" s="1435"/>
      <c r="S1" s="1435"/>
      <c r="T1" s="1435"/>
      <c r="U1" s="1435"/>
      <c r="V1" s="1435"/>
      <c r="W1" s="1435"/>
      <c r="X1" s="1435"/>
      <c r="Y1" s="1435"/>
      <c r="Z1" s="1435"/>
      <c r="AA1" s="1435"/>
      <c r="AB1" s="1435"/>
    </row>
    <row r="2" spans="1:28" s="156" customFormat="1" ht="15.75" customHeight="1">
      <c r="A2" s="1436" t="s">
        <v>21</v>
      </c>
      <c r="B2" s="1438"/>
      <c r="C2" s="1442" t="s">
        <v>252</v>
      </c>
      <c r="D2" s="1443"/>
      <c r="E2" s="1432" t="s">
        <v>105</v>
      </c>
      <c r="F2" s="1432" t="s">
        <v>51</v>
      </c>
      <c r="G2" s="1432" t="s">
        <v>58</v>
      </c>
      <c r="H2" s="1462" t="s">
        <v>22</v>
      </c>
      <c r="I2" s="1462"/>
      <c r="J2" s="1462"/>
      <c r="K2" s="1462"/>
      <c r="L2" s="1462"/>
      <c r="M2" s="1462"/>
      <c r="N2" s="1450" t="s">
        <v>253</v>
      </c>
      <c r="O2" s="1451"/>
      <c r="P2" s="1451"/>
      <c r="Q2" s="1451"/>
      <c r="R2" s="1451"/>
      <c r="S2" s="1451"/>
      <c r="T2" s="1451"/>
      <c r="U2" s="1451"/>
      <c r="V2" s="1451"/>
      <c r="W2" s="1451"/>
      <c r="X2" s="1451"/>
      <c r="Y2" s="1451"/>
      <c r="Z2" s="1451"/>
      <c r="AA2" s="1451"/>
      <c r="AB2" s="1451"/>
    </row>
    <row r="3" spans="1:28" s="156" customFormat="1" ht="15.75" customHeight="1">
      <c r="A3" s="1436"/>
      <c r="B3" s="1439"/>
      <c r="C3" s="1444"/>
      <c r="D3" s="1445"/>
      <c r="E3" s="1432"/>
      <c r="F3" s="1432"/>
      <c r="G3" s="1432"/>
      <c r="H3" s="1411" t="s">
        <v>23</v>
      </c>
      <c r="I3" s="1433" t="s">
        <v>24</v>
      </c>
      <c r="J3" s="1434"/>
      <c r="K3" s="1434"/>
      <c r="L3" s="1434"/>
      <c r="M3" s="1411" t="s">
        <v>25</v>
      </c>
      <c r="N3" s="1452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</row>
    <row r="4" spans="1:28" s="156" customFormat="1" ht="18" customHeight="1" thickBot="1">
      <c r="A4" s="1436"/>
      <c r="B4" s="1439"/>
      <c r="C4" s="1440" t="s">
        <v>26</v>
      </c>
      <c r="D4" s="1440" t="s">
        <v>27</v>
      </c>
      <c r="E4" s="1432"/>
      <c r="F4" s="1432"/>
      <c r="G4" s="1432"/>
      <c r="H4" s="1412"/>
      <c r="I4" s="1420" t="s">
        <v>125</v>
      </c>
      <c r="J4" s="1420" t="s">
        <v>126</v>
      </c>
      <c r="K4" s="1423" t="s">
        <v>127</v>
      </c>
      <c r="L4" s="1423" t="s">
        <v>60</v>
      </c>
      <c r="M4" s="1412"/>
      <c r="N4" s="1428" t="s">
        <v>110</v>
      </c>
      <c r="O4" s="1429"/>
      <c r="P4" s="1429"/>
      <c r="Q4" s="1428" t="s">
        <v>111</v>
      </c>
      <c r="R4" s="1429"/>
      <c r="S4" s="1429"/>
      <c r="T4" s="1426" t="s">
        <v>110</v>
      </c>
      <c r="U4" s="1427"/>
      <c r="V4" s="1427"/>
      <c r="W4" s="1426" t="s">
        <v>111</v>
      </c>
      <c r="X4" s="1427"/>
      <c r="Y4" s="1427"/>
      <c r="Z4" s="1426" t="s">
        <v>28</v>
      </c>
      <c r="AA4" s="1427"/>
      <c r="AB4" s="1427"/>
    </row>
    <row r="5" spans="1:28" s="156" customFormat="1" ht="27.75" customHeight="1" thickBot="1">
      <c r="A5" s="1436"/>
      <c r="B5" s="1439"/>
      <c r="C5" s="1441"/>
      <c r="D5" s="1441"/>
      <c r="E5" s="1432"/>
      <c r="F5" s="1432"/>
      <c r="G5" s="1432"/>
      <c r="H5" s="1412"/>
      <c r="I5" s="1421"/>
      <c r="J5" s="1421"/>
      <c r="K5" s="1424"/>
      <c r="L5" s="1424"/>
      <c r="M5" s="1413"/>
      <c r="N5" s="1447" t="s">
        <v>254</v>
      </c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9"/>
    </row>
    <row r="6" spans="1:28" s="156" customFormat="1" ht="25.5" customHeight="1" thickBot="1">
      <c r="A6" s="1437"/>
      <c r="B6" s="1439"/>
      <c r="C6" s="1441"/>
      <c r="D6" s="1441"/>
      <c r="E6" s="1411"/>
      <c r="F6" s="1411"/>
      <c r="G6" s="1411"/>
      <c r="H6" s="1412"/>
      <c r="I6" s="1422"/>
      <c r="J6" s="1422"/>
      <c r="K6" s="1425"/>
      <c r="L6" s="1425"/>
      <c r="M6" s="1412"/>
      <c r="N6" s="727">
        <v>1</v>
      </c>
      <c r="O6" s="728">
        <v>2</v>
      </c>
      <c r="P6" s="728">
        <v>3</v>
      </c>
      <c r="Q6" s="727">
        <v>4</v>
      </c>
      <c r="R6" s="728">
        <v>5</v>
      </c>
      <c r="S6" s="728">
        <v>6</v>
      </c>
      <c r="T6" s="729" t="s">
        <v>265</v>
      </c>
      <c r="U6" s="1430" t="s">
        <v>266</v>
      </c>
      <c r="V6" s="1431"/>
      <c r="W6" s="729" t="s">
        <v>267</v>
      </c>
      <c r="X6" s="1430" t="s">
        <v>268</v>
      </c>
      <c r="Y6" s="1431"/>
      <c r="Z6" s="730" t="s">
        <v>248</v>
      </c>
      <c r="AA6" s="731" t="s">
        <v>269</v>
      </c>
      <c r="AB6" s="731" t="s">
        <v>270</v>
      </c>
    </row>
    <row r="7" spans="1:28" s="171" customFormat="1" ht="18.75" customHeight="1" thickBot="1">
      <c r="A7" s="732">
        <v>1</v>
      </c>
      <c r="B7" s="733">
        <v>2</v>
      </c>
      <c r="C7" s="734">
        <v>3</v>
      </c>
      <c r="D7" s="735">
        <v>4</v>
      </c>
      <c r="E7" s="736">
        <v>5</v>
      </c>
      <c r="F7" s="736">
        <v>6</v>
      </c>
      <c r="G7" s="737" t="s">
        <v>106</v>
      </c>
      <c r="H7" s="736">
        <v>8</v>
      </c>
      <c r="I7" s="737" t="s">
        <v>107</v>
      </c>
      <c r="J7" s="736">
        <v>10</v>
      </c>
      <c r="K7" s="736">
        <v>11</v>
      </c>
      <c r="L7" s="737" t="s">
        <v>108</v>
      </c>
      <c r="M7" s="737" t="s">
        <v>109</v>
      </c>
      <c r="N7" s="1252" t="s">
        <v>112</v>
      </c>
      <c r="O7" s="1252" t="s">
        <v>113</v>
      </c>
      <c r="P7" s="1252" t="s">
        <v>114</v>
      </c>
      <c r="Q7" s="1252" t="s">
        <v>77</v>
      </c>
      <c r="R7" s="1252" t="s">
        <v>115</v>
      </c>
      <c r="S7" s="1252" t="s">
        <v>78</v>
      </c>
      <c r="T7" s="738" t="s">
        <v>112</v>
      </c>
      <c r="U7" s="1397" t="s">
        <v>113</v>
      </c>
      <c r="V7" s="1398"/>
      <c r="W7" s="739" t="s">
        <v>79</v>
      </c>
      <c r="X7" s="1399" t="s">
        <v>114</v>
      </c>
      <c r="Y7" s="1400"/>
      <c r="Z7" s="738" t="s">
        <v>77</v>
      </c>
      <c r="AA7" s="740" t="s">
        <v>115</v>
      </c>
      <c r="AB7" s="740" t="s">
        <v>78</v>
      </c>
    </row>
    <row r="8" spans="1:28" s="156" customFormat="1" ht="16.5" thickBot="1">
      <c r="A8" s="1454" t="s">
        <v>71</v>
      </c>
      <c r="B8" s="1455"/>
      <c r="C8" s="1455"/>
      <c r="D8" s="1455"/>
      <c r="E8" s="1455"/>
      <c r="F8" s="1455"/>
      <c r="G8" s="1455"/>
      <c r="H8" s="1455"/>
      <c r="I8" s="1455"/>
      <c r="J8" s="1455"/>
      <c r="K8" s="1455"/>
      <c r="L8" s="1455"/>
      <c r="M8" s="1455"/>
      <c r="N8" s="1455"/>
      <c r="O8" s="1455"/>
      <c r="P8" s="1455"/>
      <c r="Q8" s="1455"/>
      <c r="R8" s="1455"/>
      <c r="S8" s="1455"/>
      <c r="T8" s="1455"/>
      <c r="U8" s="1455"/>
      <c r="V8" s="1455"/>
      <c r="W8" s="1455"/>
      <c r="X8" s="1455"/>
      <c r="Y8" s="1455"/>
      <c r="Z8" s="1456"/>
      <c r="AA8" s="1456"/>
      <c r="AB8" s="1456"/>
    </row>
    <row r="9" spans="1:28" s="156" customFormat="1" ht="16.5" thickBot="1">
      <c r="A9" s="741"/>
      <c r="B9" s="1460" t="s">
        <v>128</v>
      </c>
      <c r="C9" s="1461"/>
      <c r="D9" s="1461"/>
      <c r="E9" s="1461"/>
      <c r="F9" s="1461"/>
      <c r="G9" s="1461"/>
      <c r="H9" s="1461"/>
      <c r="I9" s="1461"/>
      <c r="J9" s="1461"/>
      <c r="K9" s="1461"/>
      <c r="L9" s="1461"/>
      <c r="M9" s="1461"/>
      <c r="N9" s="1461"/>
      <c r="O9" s="1461"/>
      <c r="P9" s="1461"/>
      <c r="Q9" s="1461"/>
      <c r="R9" s="1461"/>
      <c r="S9" s="1461"/>
      <c r="T9" s="1461"/>
      <c r="U9" s="1461"/>
      <c r="V9" s="1461"/>
      <c r="W9" s="1461"/>
      <c r="X9" s="1461"/>
      <c r="Y9" s="1461"/>
      <c r="Z9" s="1461"/>
      <c r="AA9" s="1461"/>
      <c r="AB9" s="1461"/>
    </row>
    <row r="10" spans="1:28" s="156" customFormat="1" ht="16.5" thickBot="1">
      <c r="A10" s="1457" t="s">
        <v>129</v>
      </c>
      <c r="B10" s="1458"/>
      <c r="C10" s="1459"/>
      <c r="D10" s="1459"/>
      <c r="E10" s="1459"/>
      <c r="F10" s="1459"/>
      <c r="G10" s="1458"/>
      <c r="H10" s="1458"/>
      <c r="I10" s="1458"/>
      <c r="J10" s="1458"/>
      <c r="K10" s="1458"/>
      <c r="L10" s="1458"/>
      <c r="M10" s="1458"/>
      <c r="N10" s="1459"/>
      <c r="O10" s="1459"/>
      <c r="P10" s="1459"/>
      <c r="Q10" s="1458"/>
      <c r="R10" s="1458"/>
      <c r="S10" s="1458"/>
      <c r="T10" s="1458"/>
      <c r="U10" s="1458"/>
      <c r="V10" s="1458"/>
      <c r="W10" s="1458"/>
      <c r="X10" s="1458"/>
      <c r="Y10" s="1458"/>
      <c r="Z10" s="1458"/>
      <c r="AA10" s="1459"/>
      <c r="AB10" s="1459"/>
    </row>
    <row r="11" spans="1:34" s="180" customFormat="1" ht="32.25" thickBot="1">
      <c r="A11" s="742" t="s">
        <v>116</v>
      </c>
      <c r="B11" s="743" t="s">
        <v>96</v>
      </c>
      <c r="C11" s="744" t="s">
        <v>97</v>
      </c>
      <c r="D11" s="745"/>
      <c r="E11" s="746"/>
      <c r="F11" s="747"/>
      <c r="G11" s="748">
        <f>G12+G13</f>
        <v>6.5</v>
      </c>
      <c r="H11" s="749">
        <f aca="true" t="shared" si="0" ref="H11:H22">G11*30</f>
        <v>195</v>
      </c>
      <c r="I11" s="749"/>
      <c r="J11" s="749"/>
      <c r="K11" s="749"/>
      <c r="L11" s="749"/>
      <c r="M11" s="750"/>
      <c r="N11" s="751"/>
      <c r="O11" s="752"/>
      <c r="P11" s="753"/>
      <c r="Q11" s="751"/>
      <c r="R11" s="752"/>
      <c r="S11" s="753"/>
      <c r="T11" s="742"/>
      <c r="U11" s="1416"/>
      <c r="V11" s="1417"/>
      <c r="W11" s="742"/>
      <c r="X11" s="1416"/>
      <c r="Y11" s="1417"/>
      <c r="Z11" s="1250"/>
      <c r="AA11" s="754"/>
      <c r="AB11" s="754"/>
      <c r="AC11" s="179"/>
      <c r="AE11" s="723">
        <f>SUMIF(AD$11:AD$22,1,G$11:G$22)</f>
        <v>1.5</v>
      </c>
      <c r="AF11" s="668"/>
      <c r="AG11" s="668"/>
      <c r="AH11" s="668" t="s">
        <v>110</v>
      </c>
    </row>
    <row r="12" spans="1:34" s="180" customFormat="1" ht="16.5" thickBot="1">
      <c r="A12" s="755"/>
      <c r="B12" s="756" t="s">
        <v>68</v>
      </c>
      <c r="C12" s="757"/>
      <c r="D12" s="758"/>
      <c r="E12" s="759"/>
      <c r="F12" s="760"/>
      <c r="G12" s="761">
        <v>5</v>
      </c>
      <c r="H12" s="749">
        <f t="shared" si="0"/>
        <v>150</v>
      </c>
      <c r="I12" s="762"/>
      <c r="J12" s="762"/>
      <c r="K12" s="762"/>
      <c r="L12" s="762"/>
      <c r="M12" s="763"/>
      <c r="N12" s="764"/>
      <c r="O12" s="765"/>
      <c r="P12" s="766"/>
      <c r="Q12" s="764"/>
      <c r="R12" s="765"/>
      <c r="S12" s="766"/>
      <c r="T12" s="755"/>
      <c r="U12" s="1362"/>
      <c r="V12" s="1363"/>
      <c r="W12" s="755"/>
      <c r="X12" s="1362"/>
      <c r="Y12" s="1363"/>
      <c r="Z12" s="767"/>
      <c r="AA12" s="754"/>
      <c r="AB12" s="754"/>
      <c r="AC12" s="191"/>
      <c r="AE12" s="723">
        <f>SUMIF(AD$11:AD$22,2,G$11:G$22)</f>
        <v>3</v>
      </c>
      <c r="AF12" s="668"/>
      <c r="AG12" s="668"/>
      <c r="AH12" s="668" t="s">
        <v>111</v>
      </c>
    </row>
    <row r="13" spans="1:34" s="207" customFormat="1" ht="16.5" thickBot="1">
      <c r="A13" s="768" t="s">
        <v>197</v>
      </c>
      <c r="B13" s="769" t="s">
        <v>69</v>
      </c>
      <c r="C13" s="770"/>
      <c r="D13" s="771" t="s">
        <v>297</v>
      </c>
      <c r="E13" s="772"/>
      <c r="F13" s="773"/>
      <c r="G13" s="774">
        <v>1.5</v>
      </c>
      <c r="H13" s="775">
        <f t="shared" si="0"/>
        <v>45</v>
      </c>
      <c r="I13" s="776">
        <v>4</v>
      </c>
      <c r="J13" s="776"/>
      <c r="K13" s="776"/>
      <c r="L13" s="776">
        <v>4</v>
      </c>
      <c r="M13" s="777">
        <f>H13-I13</f>
        <v>41</v>
      </c>
      <c r="N13" s="778"/>
      <c r="O13" s="779"/>
      <c r="P13" s="780"/>
      <c r="Q13" s="778"/>
      <c r="R13" s="779"/>
      <c r="S13" s="780"/>
      <c r="T13" s="768"/>
      <c r="U13" s="1362"/>
      <c r="V13" s="1363"/>
      <c r="W13" s="768"/>
      <c r="X13" s="1362"/>
      <c r="Y13" s="1363"/>
      <c r="Z13" s="1256"/>
      <c r="AA13" s="781" t="s">
        <v>204</v>
      </c>
      <c r="AB13" s="781"/>
      <c r="AC13" s="206"/>
      <c r="AD13" s="207">
        <v>3</v>
      </c>
      <c r="AE13" s="723">
        <f>SUMIF(AD$11:AD$22,3,G$11:G$22)</f>
        <v>5</v>
      </c>
      <c r="AF13" s="668"/>
      <c r="AG13" s="668"/>
      <c r="AH13" s="668" t="s">
        <v>28</v>
      </c>
    </row>
    <row r="14" spans="1:34" s="180" customFormat="1" ht="16.5" thickBot="1">
      <c r="A14" s="782" t="s">
        <v>117</v>
      </c>
      <c r="B14" s="783" t="s">
        <v>98</v>
      </c>
      <c r="C14" s="784" t="s">
        <v>97</v>
      </c>
      <c r="D14" s="684"/>
      <c r="E14" s="691"/>
      <c r="F14" s="785"/>
      <c r="G14" s="786">
        <v>4.5</v>
      </c>
      <c r="H14" s="749">
        <f t="shared" si="0"/>
        <v>135</v>
      </c>
      <c r="I14" s="684"/>
      <c r="J14" s="762"/>
      <c r="K14" s="684"/>
      <c r="L14" s="684"/>
      <c r="M14" s="763"/>
      <c r="N14" s="787"/>
      <c r="O14" s="687"/>
      <c r="P14" s="788"/>
      <c r="Q14" s="787"/>
      <c r="R14" s="687"/>
      <c r="S14" s="788"/>
      <c r="T14" s="755"/>
      <c r="U14" s="1362"/>
      <c r="V14" s="1363"/>
      <c r="W14" s="755"/>
      <c r="X14" s="1362"/>
      <c r="Y14" s="1363"/>
      <c r="Z14" s="767"/>
      <c r="AA14" s="754"/>
      <c r="AB14" s="754"/>
      <c r="AC14" s="191"/>
      <c r="AE14" s="726">
        <f>SUM(AE11:AE13)</f>
        <v>9.5</v>
      </c>
      <c r="AF14" s="720"/>
      <c r="AG14" s="720"/>
      <c r="AH14" s="668"/>
    </row>
    <row r="15" spans="1:34" s="180" customFormat="1" ht="32.25" thickBot="1">
      <c r="A15" s="782" t="s">
        <v>118</v>
      </c>
      <c r="B15" s="783" t="s">
        <v>203</v>
      </c>
      <c r="C15" s="784"/>
      <c r="D15" s="684" t="s">
        <v>99</v>
      </c>
      <c r="E15" s="691"/>
      <c r="F15" s="785"/>
      <c r="G15" s="1656">
        <v>3</v>
      </c>
      <c r="H15" s="863">
        <f t="shared" si="0"/>
        <v>90</v>
      </c>
      <c r="I15" s="684"/>
      <c r="J15" s="684"/>
      <c r="K15" s="684"/>
      <c r="L15" s="684"/>
      <c r="M15" s="763"/>
      <c r="N15" s="787"/>
      <c r="O15" s="687"/>
      <c r="P15" s="788"/>
      <c r="Q15" s="787"/>
      <c r="R15" s="687"/>
      <c r="S15" s="788"/>
      <c r="T15" s="782"/>
      <c r="U15" s="1362"/>
      <c r="V15" s="1363"/>
      <c r="W15" s="782"/>
      <c r="X15" s="1362"/>
      <c r="Y15" s="1363"/>
      <c r="Z15" s="1259"/>
      <c r="AA15" s="754"/>
      <c r="AB15" s="754"/>
      <c r="AC15" s="230"/>
      <c r="AE15" s="723"/>
      <c r="AF15" s="721"/>
      <c r="AG15" s="721"/>
      <c r="AH15" s="668"/>
    </row>
    <row r="16" spans="1:34" s="180" customFormat="1" ht="32.25" thickBot="1">
      <c r="A16" s="789" t="s">
        <v>119</v>
      </c>
      <c r="B16" s="783" t="s">
        <v>100</v>
      </c>
      <c r="C16" s="784" t="s">
        <v>97</v>
      </c>
      <c r="D16" s="1657"/>
      <c r="E16" s="1658"/>
      <c r="F16" s="785"/>
      <c r="G16" s="1656">
        <v>4</v>
      </c>
      <c r="H16" s="863">
        <f t="shared" si="0"/>
        <v>120</v>
      </c>
      <c r="I16" s="684"/>
      <c r="J16" s="684"/>
      <c r="K16" s="684"/>
      <c r="L16" s="684"/>
      <c r="M16" s="763"/>
      <c r="N16" s="787"/>
      <c r="O16" s="687"/>
      <c r="P16" s="788"/>
      <c r="Q16" s="787"/>
      <c r="R16" s="687"/>
      <c r="S16" s="788"/>
      <c r="T16" s="782"/>
      <c r="U16" s="1362"/>
      <c r="V16" s="1363"/>
      <c r="W16" s="782"/>
      <c r="X16" s="1362"/>
      <c r="Y16" s="1363"/>
      <c r="Z16" s="1259"/>
      <c r="AA16" s="754"/>
      <c r="AB16" s="754"/>
      <c r="AC16" s="230"/>
      <c r="AE16" s="724"/>
      <c r="AF16" s="290"/>
      <c r="AG16" s="290"/>
      <c r="AH16" s="290"/>
    </row>
    <row r="17" spans="1:29" s="180" customFormat="1" ht="16.5" thickBot="1">
      <c r="A17" s="789" t="s">
        <v>120</v>
      </c>
      <c r="B17" s="783" t="s">
        <v>101</v>
      </c>
      <c r="C17" s="1659"/>
      <c r="D17" s="684"/>
      <c r="E17" s="691"/>
      <c r="F17" s="785"/>
      <c r="G17" s="1656">
        <v>4.5</v>
      </c>
      <c r="H17" s="863">
        <f t="shared" si="0"/>
        <v>135</v>
      </c>
      <c r="I17" s="684"/>
      <c r="J17" s="684"/>
      <c r="K17" s="684"/>
      <c r="L17" s="684"/>
      <c r="M17" s="763"/>
      <c r="N17" s="787"/>
      <c r="O17" s="687"/>
      <c r="P17" s="788"/>
      <c r="Q17" s="787"/>
      <c r="R17" s="687"/>
      <c r="S17" s="788"/>
      <c r="T17" s="688"/>
      <c r="U17" s="1362"/>
      <c r="V17" s="1363"/>
      <c r="W17" s="688"/>
      <c r="X17" s="1362"/>
      <c r="Y17" s="1363"/>
      <c r="Z17" s="790"/>
      <c r="AA17" s="754"/>
      <c r="AB17" s="754"/>
      <c r="AC17" s="241"/>
    </row>
    <row r="18" spans="1:29" s="180" customFormat="1" ht="16.5" thickBot="1">
      <c r="A18" s="789"/>
      <c r="B18" s="756" t="s">
        <v>68</v>
      </c>
      <c r="C18" s="757"/>
      <c r="D18" s="1657"/>
      <c r="E18" s="1658"/>
      <c r="F18" s="785"/>
      <c r="G18" s="1656">
        <v>3</v>
      </c>
      <c r="H18" s="863">
        <f t="shared" si="0"/>
        <v>90</v>
      </c>
      <c r="I18" s="684"/>
      <c r="J18" s="684"/>
      <c r="K18" s="684"/>
      <c r="L18" s="684"/>
      <c r="M18" s="763"/>
      <c r="N18" s="787"/>
      <c r="O18" s="687"/>
      <c r="P18" s="788"/>
      <c r="Q18" s="787"/>
      <c r="R18" s="687"/>
      <c r="S18" s="788"/>
      <c r="T18" s="688"/>
      <c r="U18" s="1362"/>
      <c r="V18" s="1363"/>
      <c r="W18" s="688"/>
      <c r="X18" s="1362"/>
      <c r="Y18" s="1363"/>
      <c r="Z18" s="790"/>
      <c r="AA18" s="754"/>
      <c r="AB18" s="754"/>
      <c r="AC18" s="241"/>
    </row>
    <row r="19" spans="1:30" s="207" customFormat="1" ht="16.5" thickBot="1">
      <c r="A19" s="791" t="s">
        <v>140</v>
      </c>
      <c r="B19" s="769" t="s">
        <v>69</v>
      </c>
      <c r="C19" s="1659">
        <v>2</v>
      </c>
      <c r="D19" s="683"/>
      <c r="E19" s="1660"/>
      <c r="F19" s="1661"/>
      <c r="G19" s="1662">
        <v>1.5</v>
      </c>
      <c r="H19" s="775">
        <f t="shared" si="0"/>
        <v>45</v>
      </c>
      <c r="I19" s="683">
        <v>4</v>
      </c>
      <c r="J19" s="683">
        <v>4</v>
      </c>
      <c r="K19" s="683"/>
      <c r="L19" s="683"/>
      <c r="M19" s="777">
        <f>H19-I19</f>
        <v>41</v>
      </c>
      <c r="N19" s="792"/>
      <c r="O19" s="793"/>
      <c r="P19" s="794"/>
      <c r="Q19" s="792"/>
      <c r="R19" s="793"/>
      <c r="S19" s="795"/>
      <c r="T19" s="1254"/>
      <c r="U19" s="1385" t="s">
        <v>204</v>
      </c>
      <c r="V19" s="1385"/>
      <c r="W19" s="1254"/>
      <c r="X19" s="1384"/>
      <c r="Y19" s="1384"/>
      <c r="Z19" s="796"/>
      <c r="AA19" s="797"/>
      <c r="AB19" s="797"/>
      <c r="AC19" s="255"/>
      <c r="AD19" s="207">
        <v>1</v>
      </c>
    </row>
    <row r="20" spans="1:30" s="207" customFormat="1" ht="33.75" thickBot="1">
      <c r="A20" s="798" t="s">
        <v>271</v>
      </c>
      <c r="B20" s="799" t="s">
        <v>272</v>
      </c>
      <c r="C20" s="683"/>
      <c r="D20" s="684" t="s">
        <v>297</v>
      </c>
      <c r="E20" s="684"/>
      <c r="F20" s="684"/>
      <c r="G20" s="685">
        <v>3.5</v>
      </c>
      <c r="H20" s="686">
        <f t="shared" si="0"/>
        <v>105</v>
      </c>
      <c r="I20" s="684">
        <v>4</v>
      </c>
      <c r="J20" s="684">
        <v>4</v>
      </c>
      <c r="K20" s="684"/>
      <c r="L20" s="684"/>
      <c r="M20" s="687">
        <f>H20-I20</f>
        <v>101</v>
      </c>
      <c r="N20" s="800"/>
      <c r="O20" s="801"/>
      <c r="P20" s="802"/>
      <c r="Q20" s="800"/>
      <c r="R20" s="801"/>
      <c r="S20" s="803"/>
      <c r="T20" s="1254"/>
      <c r="U20" s="1385"/>
      <c r="V20" s="1385"/>
      <c r="W20" s="1254"/>
      <c r="X20" s="1384"/>
      <c r="Y20" s="1384"/>
      <c r="Z20" s="804"/>
      <c r="AA20" s="805" t="s">
        <v>204</v>
      </c>
      <c r="AB20" s="805"/>
      <c r="AC20" s="680"/>
      <c r="AD20" s="207">
        <v>3</v>
      </c>
    </row>
    <row r="21" spans="1:29" s="207" customFormat="1" ht="32.25" thickBot="1">
      <c r="A21" s="798" t="s">
        <v>273</v>
      </c>
      <c r="B21" s="799" t="s">
        <v>274</v>
      </c>
      <c r="C21" s="683"/>
      <c r="D21" s="684" t="s">
        <v>99</v>
      </c>
      <c r="E21" s="684"/>
      <c r="F21" s="684"/>
      <c r="G21" s="685">
        <v>3</v>
      </c>
      <c r="H21" s="686">
        <f t="shared" si="0"/>
        <v>90</v>
      </c>
      <c r="I21" s="684"/>
      <c r="J21" s="684"/>
      <c r="K21" s="684"/>
      <c r="L21" s="684"/>
      <c r="M21" s="687"/>
      <c r="N21" s="800"/>
      <c r="O21" s="801"/>
      <c r="P21" s="802"/>
      <c r="Q21" s="800"/>
      <c r="R21" s="801"/>
      <c r="S21" s="803"/>
      <c r="T21" s="1254"/>
      <c r="U21" s="1385"/>
      <c r="V21" s="1385"/>
      <c r="W21" s="1254"/>
      <c r="X21" s="1384"/>
      <c r="Y21" s="1384"/>
      <c r="Z21" s="804"/>
      <c r="AA21" s="805"/>
      <c r="AB21" s="805"/>
      <c r="AC21" s="680"/>
    </row>
    <row r="22" spans="1:30" s="207" customFormat="1" ht="17.25" thickBot="1">
      <c r="A22" s="798" t="s">
        <v>275</v>
      </c>
      <c r="B22" s="799" t="s">
        <v>276</v>
      </c>
      <c r="C22" s="683"/>
      <c r="D22" s="684">
        <v>3</v>
      </c>
      <c r="E22" s="684"/>
      <c r="F22" s="684"/>
      <c r="G22" s="685">
        <v>3</v>
      </c>
      <c r="H22" s="686">
        <f t="shared" si="0"/>
        <v>90</v>
      </c>
      <c r="I22" s="684">
        <v>4</v>
      </c>
      <c r="J22" s="684">
        <v>4</v>
      </c>
      <c r="K22" s="684"/>
      <c r="L22" s="684"/>
      <c r="M22" s="689">
        <f>H22-I22</f>
        <v>86</v>
      </c>
      <c r="N22" s="800"/>
      <c r="O22" s="801"/>
      <c r="P22" s="802"/>
      <c r="Q22" s="800"/>
      <c r="R22" s="801"/>
      <c r="S22" s="803"/>
      <c r="T22" s="1254"/>
      <c r="U22" s="1385"/>
      <c r="V22" s="1385"/>
      <c r="W22" s="1254" t="s">
        <v>204</v>
      </c>
      <c r="X22" s="1375"/>
      <c r="Y22" s="1492"/>
      <c r="Z22" s="804"/>
      <c r="AA22" s="805"/>
      <c r="AB22" s="805"/>
      <c r="AC22" s="680"/>
      <c r="AD22" s="207">
        <v>2</v>
      </c>
    </row>
    <row r="23" spans="1:30" s="180" customFormat="1" ht="21" customHeight="1" thickBot="1">
      <c r="A23" s="1391" t="s">
        <v>32</v>
      </c>
      <c r="B23" s="1446"/>
      <c r="C23" s="806"/>
      <c r="D23" s="807"/>
      <c r="E23" s="808"/>
      <c r="F23" s="809"/>
      <c r="G23" s="810">
        <f>G24+G25</f>
        <v>32</v>
      </c>
      <c r="H23" s="810">
        <f>H24+H25</f>
        <v>960</v>
      </c>
      <c r="I23" s="734"/>
      <c r="J23" s="734"/>
      <c r="K23" s="734"/>
      <c r="L23" s="734"/>
      <c r="M23" s="811"/>
      <c r="N23" s="812"/>
      <c r="O23" s="813"/>
      <c r="P23" s="814"/>
      <c r="Q23" s="812"/>
      <c r="R23" s="813"/>
      <c r="S23" s="814"/>
      <c r="T23" s="815"/>
      <c r="U23" s="1380"/>
      <c r="V23" s="1381"/>
      <c r="W23" s="815"/>
      <c r="X23" s="1380"/>
      <c r="Y23" s="1381"/>
      <c r="Z23" s="1251"/>
      <c r="AA23" s="816"/>
      <c r="AB23" s="816"/>
      <c r="AC23" s="267"/>
      <c r="AD23" s="156">
        <f>30*G23</f>
        <v>960</v>
      </c>
    </row>
    <row r="24" spans="1:30" s="180" customFormat="1" ht="21" customHeight="1" thickBot="1">
      <c r="A24" s="1418" t="s">
        <v>102</v>
      </c>
      <c r="B24" s="1419"/>
      <c r="C24" s="817"/>
      <c r="D24" s="818"/>
      <c r="E24" s="819"/>
      <c r="F24" s="820"/>
      <c r="G24" s="821">
        <f>G12+G14+G15+G16+G18+G21</f>
        <v>22.5</v>
      </c>
      <c r="H24" s="821">
        <f>H12+H14+H15+H16+H18+H21</f>
        <v>675</v>
      </c>
      <c r="I24" s="818"/>
      <c r="J24" s="818"/>
      <c r="K24" s="818"/>
      <c r="L24" s="818"/>
      <c r="M24" s="819"/>
      <c r="N24" s="822"/>
      <c r="O24" s="822"/>
      <c r="P24" s="822"/>
      <c r="Q24" s="823"/>
      <c r="R24" s="823"/>
      <c r="S24" s="823"/>
      <c r="T24" s="824"/>
      <c r="U24" s="1382"/>
      <c r="V24" s="1383"/>
      <c r="W24" s="824"/>
      <c r="X24" s="1382"/>
      <c r="Y24" s="1383"/>
      <c r="Z24" s="1255"/>
      <c r="AA24" s="825"/>
      <c r="AB24" s="825"/>
      <c r="AC24" s="575"/>
      <c r="AD24" s="156">
        <f>30*G24</f>
        <v>675</v>
      </c>
    </row>
    <row r="25" spans="1:30" s="156" customFormat="1" ht="22.5" customHeight="1" thickBot="1">
      <c r="A25" s="826" t="s">
        <v>103</v>
      </c>
      <c r="B25" s="827"/>
      <c r="C25" s="817"/>
      <c r="D25" s="828"/>
      <c r="E25" s="829"/>
      <c r="F25" s="830"/>
      <c r="G25" s="831">
        <f>G19+G13+G20+G22</f>
        <v>9.5</v>
      </c>
      <c r="H25" s="831">
        <f aca="true" t="shared" si="1" ref="H25:M25">H19+H13+H20+H22</f>
        <v>285</v>
      </c>
      <c r="I25" s="831">
        <f t="shared" si="1"/>
        <v>16</v>
      </c>
      <c r="J25" s="831">
        <f t="shared" si="1"/>
        <v>12</v>
      </c>
      <c r="K25" s="831">
        <f t="shared" si="1"/>
        <v>0</v>
      </c>
      <c r="L25" s="831">
        <f t="shared" si="1"/>
        <v>4</v>
      </c>
      <c r="M25" s="831">
        <f t="shared" si="1"/>
        <v>269</v>
      </c>
      <c r="N25" s="831"/>
      <c r="O25" s="831"/>
      <c r="P25" s="831"/>
      <c r="Q25" s="831"/>
      <c r="R25" s="831"/>
      <c r="S25" s="831"/>
      <c r="T25" s="832">
        <v>0</v>
      </c>
      <c r="U25" s="1379" t="s">
        <v>204</v>
      </c>
      <c r="V25" s="1354"/>
      <c r="W25" s="833" t="s">
        <v>204</v>
      </c>
      <c r="X25" s="1353">
        <v>0</v>
      </c>
      <c r="Y25" s="1354"/>
      <c r="Z25" s="1261">
        <f>SUM(Z11:Z19)</f>
        <v>0</v>
      </c>
      <c r="AA25" s="834" t="s">
        <v>258</v>
      </c>
      <c r="AB25" s="834"/>
      <c r="AC25" s="585"/>
      <c r="AD25" s="156">
        <f>30*G25</f>
        <v>285</v>
      </c>
    </row>
    <row r="26" spans="1:28" s="156" customFormat="1" ht="16.5" thickBot="1">
      <c r="A26" s="1414" t="s">
        <v>227</v>
      </c>
      <c r="B26" s="1415"/>
      <c r="C26" s="1415"/>
      <c r="D26" s="1415"/>
      <c r="E26" s="1415"/>
      <c r="F26" s="1415"/>
      <c r="G26" s="1415"/>
      <c r="H26" s="1415"/>
      <c r="I26" s="1415"/>
      <c r="J26" s="1415"/>
      <c r="K26" s="1415"/>
      <c r="L26" s="1415"/>
      <c r="M26" s="1415"/>
      <c r="N26" s="1415"/>
      <c r="O26" s="1415"/>
      <c r="P26" s="1415"/>
      <c r="Q26" s="1415"/>
      <c r="R26" s="1415"/>
      <c r="S26" s="1415"/>
      <c r="T26" s="1415"/>
      <c r="U26" s="1415"/>
      <c r="V26" s="1415"/>
      <c r="W26" s="1415"/>
      <c r="X26" s="1415"/>
      <c r="Y26" s="1415"/>
      <c r="Z26" s="1415"/>
      <c r="AA26" s="1415"/>
      <c r="AB26" s="1415"/>
    </row>
    <row r="27" spans="1:34" s="286" customFormat="1" ht="39" customHeight="1">
      <c r="A27" s="835" t="s">
        <v>121</v>
      </c>
      <c r="B27" s="836" t="s">
        <v>85</v>
      </c>
      <c r="C27" s="837"/>
      <c r="D27" s="838"/>
      <c r="E27" s="839"/>
      <c r="F27" s="840"/>
      <c r="G27" s="1663">
        <v>7</v>
      </c>
      <c r="H27" s="1664">
        <f>G27*30</f>
        <v>210</v>
      </c>
      <c r="I27" s="907"/>
      <c r="J27" s="907"/>
      <c r="K27" s="908"/>
      <c r="L27" s="907"/>
      <c r="M27" s="909"/>
      <c r="N27" s="778"/>
      <c r="O27" s="779"/>
      <c r="P27" s="780"/>
      <c r="Q27" s="778"/>
      <c r="R27" s="779"/>
      <c r="S27" s="780"/>
      <c r="T27" s="768"/>
      <c r="U27" s="1349"/>
      <c r="V27" s="1350"/>
      <c r="W27" s="841"/>
      <c r="X27" s="1349"/>
      <c r="Y27" s="1350"/>
      <c r="Z27" s="842"/>
      <c r="AA27" s="843"/>
      <c r="AB27" s="843"/>
      <c r="AE27" s="723">
        <f>SUMIF(AD$27:AD$46,1,G$27:G$46)</f>
        <v>29</v>
      </c>
      <c r="AF27" s="668"/>
      <c r="AG27" s="668"/>
      <c r="AH27" s="668" t="s">
        <v>110</v>
      </c>
    </row>
    <row r="28" spans="1:34" s="286" customFormat="1" ht="16.5" customHeight="1">
      <c r="A28" s="844"/>
      <c r="B28" s="845" t="s">
        <v>68</v>
      </c>
      <c r="C28" s="846"/>
      <c r="D28" s="847"/>
      <c r="E28" s="1246"/>
      <c r="F28" s="848"/>
      <c r="G28" s="1665">
        <v>3.5</v>
      </c>
      <c r="H28" s="1666">
        <f>G28*30</f>
        <v>105</v>
      </c>
      <c r="I28" s="683"/>
      <c r="J28" s="683"/>
      <c r="K28" s="1667"/>
      <c r="L28" s="683"/>
      <c r="M28" s="794"/>
      <c r="N28" s="778"/>
      <c r="O28" s="779"/>
      <c r="P28" s="780"/>
      <c r="Q28" s="778"/>
      <c r="R28" s="779"/>
      <c r="S28" s="780"/>
      <c r="T28" s="768"/>
      <c r="U28" s="1362"/>
      <c r="V28" s="1363"/>
      <c r="W28" s="841"/>
      <c r="X28" s="1362"/>
      <c r="Y28" s="1363"/>
      <c r="Z28" s="842"/>
      <c r="AA28" s="754"/>
      <c r="AB28" s="754"/>
      <c r="AE28" s="723">
        <f>SUMIF(AD$27:AD$46,2,G$27:G$46)</f>
        <v>0</v>
      </c>
      <c r="AF28" s="668"/>
      <c r="AG28" s="668"/>
      <c r="AH28" s="668" t="s">
        <v>111</v>
      </c>
    </row>
    <row r="29" spans="1:34" s="286" customFormat="1" ht="15.75" customHeight="1" thickBot="1">
      <c r="A29" s="849" t="s">
        <v>205</v>
      </c>
      <c r="B29" s="850" t="s">
        <v>69</v>
      </c>
      <c r="C29" s="851"/>
      <c r="D29" s="852">
        <v>2</v>
      </c>
      <c r="E29" s="853"/>
      <c r="F29" s="854"/>
      <c r="G29" s="1668">
        <v>3.5</v>
      </c>
      <c r="H29" s="1669">
        <f>G29*30</f>
        <v>105</v>
      </c>
      <c r="I29" s="911">
        <f>J29+K29+L29</f>
        <v>10</v>
      </c>
      <c r="J29" s="911">
        <v>8</v>
      </c>
      <c r="K29" s="912"/>
      <c r="L29" s="911">
        <v>2</v>
      </c>
      <c r="M29" s="913">
        <f>H29-I29</f>
        <v>95</v>
      </c>
      <c r="N29" s="792"/>
      <c r="O29" s="793"/>
      <c r="P29" s="794"/>
      <c r="Q29" s="792"/>
      <c r="R29" s="793"/>
      <c r="S29" s="794"/>
      <c r="T29" s="855"/>
      <c r="U29" s="1373" t="s">
        <v>213</v>
      </c>
      <c r="V29" s="1374"/>
      <c r="W29" s="841"/>
      <c r="X29" s="1362"/>
      <c r="Y29" s="1363"/>
      <c r="Z29" s="842"/>
      <c r="AA29" s="754"/>
      <c r="AB29" s="754"/>
      <c r="AD29" s="286">
        <v>1</v>
      </c>
      <c r="AE29" s="723">
        <f>SUMIF(AD$27:AD$46,2,G$27:G$46)</f>
        <v>0</v>
      </c>
      <c r="AF29" s="668"/>
      <c r="AG29" s="668"/>
      <c r="AH29" s="668" t="s">
        <v>28</v>
      </c>
    </row>
    <row r="30" spans="1:34" s="290" customFormat="1" ht="15.75">
      <c r="A30" s="856" t="s">
        <v>122</v>
      </c>
      <c r="B30" s="857" t="s">
        <v>206</v>
      </c>
      <c r="C30" s="858"/>
      <c r="D30" s="859"/>
      <c r="E30" s="860"/>
      <c r="F30" s="861"/>
      <c r="G30" s="1670">
        <f>G31+G32</f>
        <v>8</v>
      </c>
      <c r="H30" s="1671">
        <f aca="true" t="shared" si="2" ref="H30:H48">G30*30</f>
        <v>240</v>
      </c>
      <c r="I30" s="891"/>
      <c r="J30" s="891"/>
      <c r="K30" s="892"/>
      <c r="L30" s="891"/>
      <c r="M30" s="893"/>
      <c r="N30" s="862"/>
      <c r="O30" s="863"/>
      <c r="P30" s="864"/>
      <c r="Q30" s="862"/>
      <c r="R30" s="863"/>
      <c r="S30" s="864"/>
      <c r="T30" s="755"/>
      <c r="U30" s="1362"/>
      <c r="V30" s="1363"/>
      <c r="W30" s="865"/>
      <c r="X30" s="1362"/>
      <c r="Y30" s="1363"/>
      <c r="Z30" s="866"/>
      <c r="AA30" s="754"/>
      <c r="AB30" s="754"/>
      <c r="AE30" s="726">
        <f>SUM(AE27:AE29)</f>
        <v>29</v>
      </c>
      <c r="AF30" s="720"/>
      <c r="AG30" s="720"/>
      <c r="AH30" s="668"/>
    </row>
    <row r="31" spans="1:28" s="290" customFormat="1" ht="17.25" customHeight="1">
      <c r="A31" s="844"/>
      <c r="B31" s="845" t="s">
        <v>68</v>
      </c>
      <c r="C31" s="867"/>
      <c r="D31" s="868"/>
      <c r="E31" s="1246"/>
      <c r="F31" s="848"/>
      <c r="G31" s="1672">
        <v>4</v>
      </c>
      <c r="H31" s="1666">
        <f t="shared" si="2"/>
        <v>120</v>
      </c>
      <c r="I31" s="898"/>
      <c r="J31" s="898"/>
      <c r="K31" s="899"/>
      <c r="L31" s="898"/>
      <c r="M31" s="900"/>
      <c r="N31" s="787"/>
      <c r="O31" s="687"/>
      <c r="P31" s="788"/>
      <c r="Q31" s="787"/>
      <c r="R31" s="687"/>
      <c r="S31" s="788"/>
      <c r="T31" s="782"/>
      <c r="U31" s="1362"/>
      <c r="V31" s="1363"/>
      <c r="W31" s="869"/>
      <c r="X31" s="1362"/>
      <c r="Y31" s="1363"/>
      <c r="Z31" s="870"/>
      <c r="AA31" s="754"/>
      <c r="AB31" s="754"/>
    </row>
    <row r="32" spans="1:30" s="286" customFormat="1" ht="17.25" customHeight="1">
      <c r="A32" s="844" t="s">
        <v>196</v>
      </c>
      <c r="B32" s="871" t="s">
        <v>69</v>
      </c>
      <c r="C32" s="872">
        <v>1</v>
      </c>
      <c r="D32" s="873"/>
      <c r="E32" s="1246"/>
      <c r="F32" s="848"/>
      <c r="G32" s="1673">
        <v>4</v>
      </c>
      <c r="H32" s="1659">
        <f t="shared" si="2"/>
        <v>120</v>
      </c>
      <c r="I32" s="683">
        <f>J32+K32</f>
        <v>12</v>
      </c>
      <c r="J32" s="683">
        <v>4</v>
      </c>
      <c r="K32" s="1667">
        <v>8</v>
      </c>
      <c r="L32" s="683"/>
      <c r="M32" s="794">
        <f>H32-I32</f>
        <v>108</v>
      </c>
      <c r="N32" s="792"/>
      <c r="O32" s="793"/>
      <c r="P32" s="794"/>
      <c r="Q32" s="792"/>
      <c r="R32" s="793"/>
      <c r="S32" s="794"/>
      <c r="T32" s="855" t="s">
        <v>214</v>
      </c>
      <c r="U32" s="1362"/>
      <c r="V32" s="1363"/>
      <c r="W32" s="1233"/>
      <c r="X32" s="1362"/>
      <c r="Y32" s="1363"/>
      <c r="Z32" s="874"/>
      <c r="AA32" s="754"/>
      <c r="AB32" s="754"/>
      <c r="AD32" s="286">
        <v>1</v>
      </c>
    </row>
    <row r="33" spans="1:30" s="290" customFormat="1" ht="16.5" thickBot="1">
      <c r="A33" s="875" t="s">
        <v>123</v>
      </c>
      <c r="B33" s="876" t="s">
        <v>61</v>
      </c>
      <c r="C33" s="877">
        <v>1</v>
      </c>
      <c r="D33" s="878"/>
      <c r="E33" s="879"/>
      <c r="F33" s="880"/>
      <c r="G33" s="701">
        <v>4</v>
      </c>
      <c r="H33" s="1674">
        <f t="shared" si="2"/>
        <v>120</v>
      </c>
      <c r="I33" s="881">
        <v>4</v>
      </c>
      <c r="J33" s="881">
        <v>4</v>
      </c>
      <c r="K33" s="882"/>
      <c r="L33" s="881"/>
      <c r="M33" s="928">
        <f>H33-I33</f>
        <v>116</v>
      </c>
      <c r="N33" s="792"/>
      <c r="O33" s="793"/>
      <c r="P33" s="794"/>
      <c r="Q33" s="792"/>
      <c r="R33" s="793"/>
      <c r="S33" s="794"/>
      <c r="T33" s="855" t="s">
        <v>204</v>
      </c>
      <c r="U33" s="1362"/>
      <c r="V33" s="1363"/>
      <c r="W33" s="869"/>
      <c r="X33" s="1362"/>
      <c r="Y33" s="1363"/>
      <c r="Z33" s="870"/>
      <c r="AA33" s="754"/>
      <c r="AB33" s="754"/>
      <c r="AD33" s="290">
        <v>1</v>
      </c>
    </row>
    <row r="34" spans="1:28" s="286" customFormat="1" ht="15.75">
      <c r="A34" s="883" t="s">
        <v>124</v>
      </c>
      <c r="B34" s="857" t="s">
        <v>38</v>
      </c>
      <c r="C34" s="884"/>
      <c r="D34" s="885"/>
      <c r="E34" s="860"/>
      <c r="F34" s="861"/>
      <c r="G34" s="1675">
        <f>G35+G36</f>
        <v>6</v>
      </c>
      <c r="H34" s="1676">
        <f t="shared" si="2"/>
        <v>180</v>
      </c>
      <c r="I34" s="1116"/>
      <c r="J34" s="1116"/>
      <c r="K34" s="1677"/>
      <c r="L34" s="1116"/>
      <c r="M34" s="1678"/>
      <c r="N34" s="792"/>
      <c r="O34" s="793"/>
      <c r="P34" s="794"/>
      <c r="Q34" s="792"/>
      <c r="R34" s="793"/>
      <c r="S34" s="794"/>
      <c r="T34" s="855"/>
      <c r="U34" s="1362"/>
      <c r="V34" s="1363"/>
      <c r="W34" s="1233"/>
      <c r="X34" s="1362"/>
      <c r="Y34" s="1363"/>
      <c r="Z34" s="874"/>
      <c r="AA34" s="754"/>
      <c r="AB34" s="754"/>
    </row>
    <row r="35" spans="1:28" s="286" customFormat="1" ht="15.75">
      <c r="A35" s="886"/>
      <c r="B35" s="845" t="s">
        <v>68</v>
      </c>
      <c r="C35" s="872"/>
      <c r="D35" s="847"/>
      <c r="E35" s="1246"/>
      <c r="F35" s="848"/>
      <c r="G35" s="1672">
        <v>2.5</v>
      </c>
      <c r="H35" s="1666">
        <f t="shared" si="2"/>
        <v>75</v>
      </c>
      <c r="I35" s="683"/>
      <c r="J35" s="683"/>
      <c r="K35" s="1667"/>
      <c r="L35" s="683"/>
      <c r="M35" s="794"/>
      <c r="N35" s="792"/>
      <c r="O35" s="793"/>
      <c r="P35" s="794"/>
      <c r="Q35" s="792"/>
      <c r="R35" s="793"/>
      <c r="S35" s="794"/>
      <c r="T35" s="855"/>
      <c r="U35" s="1362"/>
      <c r="V35" s="1363"/>
      <c r="W35" s="1233"/>
      <c r="X35" s="1362"/>
      <c r="Y35" s="1363"/>
      <c r="Z35" s="874"/>
      <c r="AA35" s="754"/>
      <c r="AB35" s="754"/>
    </row>
    <row r="36" spans="1:30" s="286" customFormat="1" ht="16.5" thickBot="1">
      <c r="A36" s="887" t="s">
        <v>207</v>
      </c>
      <c r="B36" s="850" t="s">
        <v>69</v>
      </c>
      <c r="C36" s="888">
        <v>2</v>
      </c>
      <c r="D36" s="889"/>
      <c r="E36" s="853"/>
      <c r="F36" s="854"/>
      <c r="G36" s="1679">
        <v>3.5</v>
      </c>
      <c r="H36" s="1669">
        <f t="shared" si="2"/>
        <v>105</v>
      </c>
      <c r="I36" s="911">
        <f>J36+K36+L36</f>
        <v>6</v>
      </c>
      <c r="J36" s="911">
        <v>4</v>
      </c>
      <c r="K36" s="912"/>
      <c r="L36" s="911">
        <v>2</v>
      </c>
      <c r="M36" s="913">
        <f>H36-I36</f>
        <v>99</v>
      </c>
      <c r="N36" s="792"/>
      <c r="O36" s="793"/>
      <c r="P36" s="794"/>
      <c r="Q36" s="792"/>
      <c r="R36" s="793"/>
      <c r="S36" s="794"/>
      <c r="T36" s="855"/>
      <c r="U36" s="1373" t="s">
        <v>215</v>
      </c>
      <c r="V36" s="1374"/>
      <c r="W36" s="1233"/>
      <c r="X36" s="1362"/>
      <c r="Y36" s="1363"/>
      <c r="Z36" s="874"/>
      <c r="AA36" s="754"/>
      <c r="AB36" s="754"/>
      <c r="AD36" s="286">
        <v>1</v>
      </c>
    </row>
    <row r="37" spans="1:28" s="290" customFormat="1" ht="15.75">
      <c r="A37" s="883" t="s">
        <v>130</v>
      </c>
      <c r="B37" s="857" t="s">
        <v>208</v>
      </c>
      <c r="C37" s="890"/>
      <c r="D37" s="859"/>
      <c r="E37" s="860"/>
      <c r="F37" s="861"/>
      <c r="G37" s="1680">
        <f>G39+G40+G38</f>
        <v>14</v>
      </c>
      <c r="H37" s="1671">
        <f t="shared" si="2"/>
        <v>420</v>
      </c>
      <c r="I37" s="891"/>
      <c r="J37" s="891"/>
      <c r="K37" s="892"/>
      <c r="L37" s="891"/>
      <c r="M37" s="893"/>
      <c r="N37" s="894"/>
      <c r="O37" s="895"/>
      <c r="P37" s="896"/>
      <c r="Q37" s="894"/>
      <c r="R37" s="895"/>
      <c r="S37" s="896"/>
      <c r="T37" s="782"/>
      <c r="U37" s="1362"/>
      <c r="V37" s="1363"/>
      <c r="W37" s="869"/>
      <c r="X37" s="1362"/>
      <c r="Y37" s="1363"/>
      <c r="Z37" s="870"/>
      <c r="AA37" s="754"/>
      <c r="AB37" s="754"/>
    </row>
    <row r="38" spans="1:28" s="290" customFormat="1" ht="15.75">
      <c r="A38" s="844"/>
      <c r="B38" s="845" t="s">
        <v>68</v>
      </c>
      <c r="C38" s="897"/>
      <c r="D38" s="868"/>
      <c r="E38" s="1246"/>
      <c r="F38" s="848"/>
      <c r="G38" s="1681">
        <v>7</v>
      </c>
      <c r="H38" s="1666">
        <f t="shared" si="2"/>
        <v>210</v>
      </c>
      <c r="I38" s="898"/>
      <c r="J38" s="898"/>
      <c r="K38" s="899"/>
      <c r="L38" s="898"/>
      <c r="M38" s="900"/>
      <c r="N38" s="787"/>
      <c r="O38" s="687"/>
      <c r="P38" s="788"/>
      <c r="Q38" s="787"/>
      <c r="R38" s="687"/>
      <c r="S38" s="788"/>
      <c r="T38" s="782"/>
      <c r="U38" s="1362"/>
      <c r="V38" s="1363"/>
      <c r="W38" s="869"/>
      <c r="X38" s="1362"/>
      <c r="Y38" s="1363"/>
      <c r="Z38" s="870"/>
      <c r="AA38" s="754"/>
      <c r="AB38" s="754"/>
    </row>
    <row r="39" spans="1:30" s="286" customFormat="1" ht="19.5" customHeight="1">
      <c r="A39" s="844" t="s">
        <v>131</v>
      </c>
      <c r="B39" s="871" t="s">
        <v>209</v>
      </c>
      <c r="C39" s="872">
        <v>1</v>
      </c>
      <c r="D39" s="847"/>
      <c r="E39" s="1246"/>
      <c r="F39" s="848"/>
      <c r="G39" s="1682">
        <v>4</v>
      </c>
      <c r="H39" s="1659">
        <f t="shared" si="2"/>
        <v>120</v>
      </c>
      <c r="I39" s="683">
        <f>J39+K39+L39</f>
        <v>16</v>
      </c>
      <c r="J39" s="683">
        <v>12</v>
      </c>
      <c r="K39" s="1667"/>
      <c r="L39" s="683">
        <v>4</v>
      </c>
      <c r="M39" s="794">
        <f>H39-I39</f>
        <v>104</v>
      </c>
      <c r="N39" s="792"/>
      <c r="O39" s="793"/>
      <c r="P39" s="794"/>
      <c r="Q39" s="792"/>
      <c r="R39" s="793"/>
      <c r="S39" s="794"/>
      <c r="T39" s="855" t="s">
        <v>216</v>
      </c>
      <c r="U39" s="1362"/>
      <c r="V39" s="1363"/>
      <c r="W39" s="1233"/>
      <c r="X39" s="1362"/>
      <c r="Y39" s="1363"/>
      <c r="Z39" s="874"/>
      <c r="AA39" s="754"/>
      <c r="AB39" s="754"/>
      <c r="AD39" s="286">
        <v>1</v>
      </c>
    </row>
    <row r="40" spans="1:30" s="286" customFormat="1" ht="16.5" thickBot="1">
      <c r="A40" s="849" t="s">
        <v>132</v>
      </c>
      <c r="B40" s="850" t="s">
        <v>210</v>
      </c>
      <c r="C40" s="901">
        <v>2</v>
      </c>
      <c r="D40" s="902"/>
      <c r="E40" s="853"/>
      <c r="F40" s="854"/>
      <c r="G40" s="1679">
        <v>3</v>
      </c>
      <c r="H40" s="1669">
        <f t="shared" si="2"/>
        <v>90</v>
      </c>
      <c r="I40" s="683">
        <f>J40+K40+L40</f>
        <v>12</v>
      </c>
      <c r="J40" s="911">
        <v>8</v>
      </c>
      <c r="K40" s="912"/>
      <c r="L40" s="911">
        <v>4</v>
      </c>
      <c r="M40" s="913">
        <f>H40-I40</f>
        <v>78</v>
      </c>
      <c r="N40" s="792"/>
      <c r="O40" s="793"/>
      <c r="P40" s="794"/>
      <c r="Q40" s="792"/>
      <c r="R40" s="793"/>
      <c r="S40" s="794"/>
      <c r="T40" s="855"/>
      <c r="U40" s="1373" t="s">
        <v>214</v>
      </c>
      <c r="V40" s="1374"/>
      <c r="W40" s="1233"/>
      <c r="X40" s="1362"/>
      <c r="Y40" s="1363"/>
      <c r="Z40" s="874"/>
      <c r="AA40" s="754"/>
      <c r="AB40" s="754"/>
      <c r="AD40" s="286">
        <v>1</v>
      </c>
    </row>
    <row r="41" spans="1:28" s="286" customFormat="1" ht="15.75">
      <c r="A41" s="856" t="s">
        <v>133</v>
      </c>
      <c r="B41" s="857" t="s">
        <v>37</v>
      </c>
      <c r="C41" s="858"/>
      <c r="D41" s="1253"/>
      <c r="E41" s="860"/>
      <c r="F41" s="861"/>
      <c r="G41" s="1683">
        <v>6</v>
      </c>
      <c r="H41" s="1676">
        <f t="shared" si="2"/>
        <v>180</v>
      </c>
      <c r="I41" s="1116"/>
      <c r="J41" s="1116"/>
      <c r="K41" s="1677"/>
      <c r="L41" s="1116"/>
      <c r="M41" s="1678"/>
      <c r="N41" s="792"/>
      <c r="O41" s="793"/>
      <c r="P41" s="794"/>
      <c r="Q41" s="792"/>
      <c r="R41" s="793"/>
      <c r="S41" s="794"/>
      <c r="T41" s="855"/>
      <c r="U41" s="1362"/>
      <c r="V41" s="1363"/>
      <c r="W41" s="1233"/>
      <c r="X41" s="1362"/>
      <c r="Y41" s="1363"/>
      <c r="Z41" s="874"/>
      <c r="AA41" s="754"/>
      <c r="AB41" s="754"/>
    </row>
    <row r="42" spans="1:28" s="286" customFormat="1" ht="15.75">
      <c r="A42" s="844"/>
      <c r="B42" s="845" t="s">
        <v>68</v>
      </c>
      <c r="C42" s="867"/>
      <c r="D42" s="1249"/>
      <c r="E42" s="1246"/>
      <c r="F42" s="848"/>
      <c r="G42" s="1665">
        <v>2.5</v>
      </c>
      <c r="H42" s="1666">
        <f t="shared" si="2"/>
        <v>75</v>
      </c>
      <c r="I42" s="683"/>
      <c r="J42" s="683"/>
      <c r="K42" s="1667"/>
      <c r="L42" s="683"/>
      <c r="M42" s="794"/>
      <c r="N42" s="792"/>
      <c r="O42" s="793"/>
      <c r="P42" s="794"/>
      <c r="Q42" s="792"/>
      <c r="R42" s="793"/>
      <c r="S42" s="794"/>
      <c r="T42" s="855"/>
      <c r="U42" s="1362"/>
      <c r="V42" s="1363"/>
      <c r="W42" s="1233"/>
      <c r="X42" s="1362"/>
      <c r="Y42" s="1363"/>
      <c r="Z42" s="874"/>
      <c r="AA42" s="754"/>
      <c r="AB42" s="754"/>
    </row>
    <row r="43" spans="1:30" s="286" customFormat="1" ht="16.5" thickBot="1">
      <c r="A43" s="849" t="s">
        <v>211</v>
      </c>
      <c r="B43" s="850" t="s">
        <v>69</v>
      </c>
      <c r="C43" s="903"/>
      <c r="D43" s="904">
        <v>2</v>
      </c>
      <c r="E43" s="853"/>
      <c r="F43" s="854"/>
      <c r="G43" s="1668">
        <v>3.5</v>
      </c>
      <c r="H43" s="1669">
        <f t="shared" si="2"/>
        <v>105</v>
      </c>
      <c r="I43" s="911">
        <f>J43+K43+L43</f>
        <v>6</v>
      </c>
      <c r="J43" s="911">
        <v>4</v>
      </c>
      <c r="K43" s="912"/>
      <c r="L43" s="911">
        <v>2</v>
      </c>
      <c r="M43" s="913">
        <f>H43-I43</f>
        <v>99</v>
      </c>
      <c r="N43" s="792"/>
      <c r="O43" s="793"/>
      <c r="P43" s="794"/>
      <c r="Q43" s="792"/>
      <c r="R43" s="793"/>
      <c r="S43" s="794"/>
      <c r="T43" s="855"/>
      <c r="U43" s="1373" t="s">
        <v>215</v>
      </c>
      <c r="V43" s="1374"/>
      <c r="W43" s="1233"/>
      <c r="X43" s="1362"/>
      <c r="Y43" s="1363"/>
      <c r="Z43" s="874"/>
      <c r="AA43" s="754"/>
      <c r="AB43" s="754"/>
      <c r="AD43" s="286">
        <v>1</v>
      </c>
    </row>
    <row r="44" spans="1:28" s="290" customFormat="1" ht="16.5" customHeight="1">
      <c r="A44" s="835" t="s">
        <v>134</v>
      </c>
      <c r="B44" s="836" t="s">
        <v>36</v>
      </c>
      <c r="C44" s="905"/>
      <c r="D44" s="906"/>
      <c r="E44" s="839"/>
      <c r="F44" s="840"/>
      <c r="G44" s="1684">
        <v>6</v>
      </c>
      <c r="H44" s="1664">
        <f t="shared" si="2"/>
        <v>180</v>
      </c>
      <c r="I44" s="907"/>
      <c r="J44" s="907"/>
      <c r="K44" s="908"/>
      <c r="L44" s="907"/>
      <c r="M44" s="909"/>
      <c r="N44" s="894"/>
      <c r="O44" s="895"/>
      <c r="P44" s="896"/>
      <c r="Q44" s="894"/>
      <c r="R44" s="895"/>
      <c r="S44" s="896"/>
      <c r="T44" s="782"/>
      <c r="U44" s="1362"/>
      <c r="V44" s="1363"/>
      <c r="W44" s="869"/>
      <c r="X44" s="1362"/>
      <c r="Y44" s="1363"/>
      <c r="Z44" s="870"/>
      <c r="AA44" s="754"/>
      <c r="AB44" s="754"/>
    </row>
    <row r="45" spans="1:28" s="290" customFormat="1" ht="15.75">
      <c r="A45" s="844"/>
      <c r="B45" s="845" t="s">
        <v>68</v>
      </c>
      <c r="C45" s="867"/>
      <c r="D45" s="868"/>
      <c r="E45" s="1246"/>
      <c r="F45" s="848"/>
      <c r="G45" s="1665">
        <v>2.5</v>
      </c>
      <c r="H45" s="1666">
        <f t="shared" si="2"/>
        <v>75</v>
      </c>
      <c r="I45" s="898"/>
      <c r="J45" s="898"/>
      <c r="K45" s="1249"/>
      <c r="L45" s="898"/>
      <c r="M45" s="900"/>
      <c r="N45" s="787"/>
      <c r="O45" s="687"/>
      <c r="P45" s="788"/>
      <c r="Q45" s="787"/>
      <c r="R45" s="687"/>
      <c r="S45" s="788"/>
      <c r="T45" s="782"/>
      <c r="U45" s="1362"/>
      <c r="V45" s="1363"/>
      <c r="W45" s="869"/>
      <c r="X45" s="1362"/>
      <c r="Y45" s="1363"/>
      <c r="Z45" s="870"/>
      <c r="AA45" s="754"/>
      <c r="AB45" s="754"/>
    </row>
    <row r="46" spans="1:30" s="286" customFormat="1" ht="16.5" thickBot="1">
      <c r="A46" s="887" t="s">
        <v>135</v>
      </c>
      <c r="B46" s="850" t="s">
        <v>69</v>
      </c>
      <c r="C46" s="903">
        <v>1</v>
      </c>
      <c r="D46" s="910"/>
      <c r="E46" s="853"/>
      <c r="F46" s="854"/>
      <c r="G46" s="1668">
        <v>3.5</v>
      </c>
      <c r="H46" s="1669">
        <f t="shared" si="2"/>
        <v>105</v>
      </c>
      <c r="I46" s="911">
        <f>J46+K46+L46</f>
        <v>6</v>
      </c>
      <c r="J46" s="911">
        <v>4</v>
      </c>
      <c r="K46" s="912"/>
      <c r="L46" s="911">
        <v>2</v>
      </c>
      <c r="M46" s="913">
        <f>H46-I46</f>
        <v>99</v>
      </c>
      <c r="N46" s="792"/>
      <c r="O46" s="793"/>
      <c r="P46" s="794"/>
      <c r="Q46" s="792"/>
      <c r="R46" s="793"/>
      <c r="S46" s="794"/>
      <c r="T46" s="914" t="s">
        <v>215</v>
      </c>
      <c r="U46" s="1362"/>
      <c r="V46" s="1363"/>
      <c r="W46" s="915"/>
      <c r="X46" s="1362"/>
      <c r="Y46" s="1363"/>
      <c r="Z46" s="916"/>
      <c r="AA46" s="917"/>
      <c r="AB46" s="917"/>
      <c r="AD46" s="286">
        <v>1</v>
      </c>
    </row>
    <row r="47" spans="1:28" s="290" customFormat="1" ht="16.5" thickBot="1">
      <c r="A47" s="1467" t="s">
        <v>212</v>
      </c>
      <c r="B47" s="1468"/>
      <c r="C47" s="1468"/>
      <c r="D47" s="1468"/>
      <c r="E47" s="1468"/>
      <c r="F47" s="1468"/>
      <c r="G47" s="918">
        <f>G27+G30+G33+G34+G37+G41+G44</f>
        <v>51</v>
      </c>
      <c r="H47" s="919">
        <f t="shared" si="2"/>
        <v>1530</v>
      </c>
      <c r="I47" s="920"/>
      <c r="J47" s="920"/>
      <c r="K47" s="920"/>
      <c r="L47" s="920"/>
      <c r="M47" s="921"/>
      <c r="N47" s="787"/>
      <c r="O47" s="687"/>
      <c r="P47" s="788"/>
      <c r="Q47" s="787"/>
      <c r="R47" s="687"/>
      <c r="S47" s="788"/>
      <c r="T47" s="922"/>
      <c r="U47" s="1348"/>
      <c r="V47" s="1347"/>
      <c r="W47" s="923"/>
      <c r="X47" s="1348"/>
      <c r="Y47" s="1347"/>
      <c r="Z47" s="1251"/>
      <c r="AA47" s="816"/>
      <c r="AB47" s="816"/>
    </row>
    <row r="48" spans="1:28" s="290" customFormat="1" ht="16.5" customHeight="1" thickBot="1">
      <c r="A48" s="1463" t="s">
        <v>102</v>
      </c>
      <c r="B48" s="1464"/>
      <c r="C48" s="881"/>
      <c r="D48" s="881"/>
      <c r="E48" s="881"/>
      <c r="F48" s="924"/>
      <c r="G48" s="925">
        <f>G28+G31+G35+G38+G42+G45</f>
        <v>22</v>
      </c>
      <c r="H48" s="926">
        <f t="shared" si="2"/>
        <v>660</v>
      </c>
      <c r="I48" s="927"/>
      <c r="J48" s="927"/>
      <c r="K48" s="927"/>
      <c r="L48" s="927"/>
      <c r="M48" s="928"/>
      <c r="N48" s="787"/>
      <c r="O48" s="687"/>
      <c r="P48" s="788"/>
      <c r="Q48" s="787"/>
      <c r="R48" s="687"/>
      <c r="S48" s="788"/>
      <c r="T48" s="815"/>
      <c r="U48" s="1348"/>
      <c r="V48" s="1347"/>
      <c r="W48" s="929"/>
      <c r="X48" s="1348"/>
      <c r="Y48" s="1347"/>
      <c r="Z48" s="1251"/>
      <c r="AA48" s="816"/>
      <c r="AB48" s="816"/>
    </row>
    <row r="49" spans="1:28" s="286" customFormat="1" ht="16.5" customHeight="1" thickBot="1">
      <c r="A49" s="1465" t="s">
        <v>69</v>
      </c>
      <c r="B49" s="1466"/>
      <c r="C49" s="930"/>
      <c r="D49" s="818"/>
      <c r="E49" s="818"/>
      <c r="F49" s="931"/>
      <c r="G49" s="932">
        <f>G46+G43+G40+G39+G36+G33+G32+G29</f>
        <v>29</v>
      </c>
      <c r="H49" s="933">
        <f aca="true" t="shared" si="3" ref="H49:M49">H46+H43+H40+H39+H36+H33+H32+H29</f>
        <v>870</v>
      </c>
      <c r="I49" s="933">
        <f t="shared" si="3"/>
        <v>72</v>
      </c>
      <c r="J49" s="933">
        <f t="shared" si="3"/>
        <v>48</v>
      </c>
      <c r="K49" s="933">
        <f t="shared" si="3"/>
        <v>8</v>
      </c>
      <c r="L49" s="933">
        <f t="shared" si="3"/>
        <v>16</v>
      </c>
      <c r="M49" s="933">
        <f t="shared" si="3"/>
        <v>798</v>
      </c>
      <c r="N49" s="934"/>
      <c r="O49" s="935"/>
      <c r="P49" s="936"/>
      <c r="Q49" s="934"/>
      <c r="R49" s="935"/>
      <c r="S49" s="936"/>
      <c r="T49" s="937" t="s">
        <v>217</v>
      </c>
      <c r="U49" s="1377" t="s">
        <v>218</v>
      </c>
      <c r="V49" s="1378"/>
      <c r="W49" s="937"/>
      <c r="X49" s="1377"/>
      <c r="Y49" s="1378"/>
      <c r="Z49" s="1258"/>
      <c r="AA49" s="938"/>
      <c r="AB49" s="938"/>
    </row>
    <row r="50" spans="1:28" s="290" customFormat="1" ht="16.5" thickBot="1">
      <c r="A50" s="1471" t="s">
        <v>136</v>
      </c>
      <c r="B50" s="1471"/>
      <c r="C50" s="1471"/>
      <c r="D50" s="1471"/>
      <c r="E50" s="1471"/>
      <c r="F50" s="1471"/>
      <c r="G50" s="1471"/>
      <c r="H50" s="1471"/>
      <c r="I50" s="1471"/>
      <c r="J50" s="1471"/>
      <c r="K50" s="1471"/>
      <c r="L50" s="1471"/>
      <c r="M50" s="1471"/>
      <c r="N50" s="1471"/>
      <c r="O50" s="1471"/>
      <c r="P50" s="1471"/>
      <c r="Q50" s="1471"/>
      <c r="R50" s="1471"/>
      <c r="S50" s="1471"/>
      <c r="T50" s="1471"/>
      <c r="U50" s="1471"/>
      <c r="V50" s="1471"/>
      <c r="W50" s="1471"/>
      <c r="X50" s="1471"/>
      <c r="Y50" s="1471"/>
      <c r="Z50" s="1471"/>
      <c r="AA50" s="1471"/>
      <c r="AB50" s="1471"/>
    </row>
    <row r="51" spans="1:34" s="156" customFormat="1" ht="15.75">
      <c r="A51" s="939" t="s">
        <v>137</v>
      </c>
      <c r="B51" s="940" t="s">
        <v>72</v>
      </c>
      <c r="C51" s="765"/>
      <c r="D51" s="765"/>
      <c r="E51" s="765"/>
      <c r="F51" s="758"/>
      <c r="G51" s="941">
        <f>G52+G53+G54</f>
        <v>4</v>
      </c>
      <c r="H51" s="941">
        <f>G51*30</f>
        <v>120</v>
      </c>
      <c r="I51" s="765"/>
      <c r="J51" s="758"/>
      <c r="K51" s="758"/>
      <c r="L51" s="763"/>
      <c r="M51" s="942"/>
      <c r="N51" s="764"/>
      <c r="O51" s="765"/>
      <c r="P51" s="765"/>
      <c r="Q51" s="765"/>
      <c r="R51" s="765"/>
      <c r="S51" s="766"/>
      <c r="T51" s="865"/>
      <c r="U51" s="1357"/>
      <c r="V51" s="1358"/>
      <c r="W51" s="755"/>
      <c r="X51" s="1357"/>
      <c r="Y51" s="1358"/>
      <c r="Z51" s="767"/>
      <c r="AA51" s="940"/>
      <c r="AB51" s="940"/>
      <c r="AE51" s="723">
        <f>SUMIF(AD$51:AD$116,1,G$51:G$116)</f>
        <v>13.5</v>
      </c>
      <c r="AF51" s="668"/>
      <c r="AG51" s="668"/>
      <c r="AH51" s="668" t="s">
        <v>110</v>
      </c>
    </row>
    <row r="52" spans="1:34" s="156" customFormat="1" ht="15.75">
      <c r="A52" s="1232"/>
      <c r="B52" s="943" t="s">
        <v>68</v>
      </c>
      <c r="C52" s="687"/>
      <c r="D52" s="687"/>
      <c r="E52" s="687"/>
      <c r="F52" s="684"/>
      <c r="G52" s="685">
        <v>1.5</v>
      </c>
      <c r="H52" s="684">
        <f>G52*30</f>
        <v>45</v>
      </c>
      <c r="I52" s="687"/>
      <c r="J52" s="684"/>
      <c r="K52" s="684"/>
      <c r="L52" s="689"/>
      <c r="M52" s="944"/>
      <c r="N52" s="787"/>
      <c r="O52" s="687"/>
      <c r="P52" s="687"/>
      <c r="Q52" s="687"/>
      <c r="R52" s="687"/>
      <c r="S52" s="788"/>
      <c r="T52" s="869"/>
      <c r="U52" s="1362"/>
      <c r="V52" s="1363"/>
      <c r="W52" s="782"/>
      <c r="X52" s="1362"/>
      <c r="Y52" s="1363"/>
      <c r="Z52" s="1259"/>
      <c r="AA52" s="754"/>
      <c r="AB52" s="754"/>
      <c r="AE52" s="723">
        <f>SUMIF(AD$51:AD$116,2,G$51:G$116)</f>
        <v>39</v>
      </c>
      <c r="AF52" s="668"/>
      <c r="AG52" s="668"/>
      <c r="AH52" s="668" t="s">
        <v>111</v>
      </c>
    </row>
    <row r="53" spans="1:34" s="286" customFormat="1" ht="15.75">
      <c r="A53" s="1254" t="s">
        <v>139</v>
      </c>
      <c r="B53" s="945" t="s">
        <v>69</v>
      </c>
      <c r="C53" s="793">
        <v>4</v>
      </c>
      <c r="D53" s="793"/>
      <c r="E53" s="793"/>
      <c r="F53" s="683"/>
      <c r="G53" s="1685">
        <v>2.5</v>
      </c>
      <c r="H53" s="683">
        <f>G53*30</f>
        <v>75</v>
      </c>
      <c r="I53" s="793">
        <f>J53+K53+L53</f>
        <v>6</v>
      </c>
      <c r="J53" s="683">
        <v>4</v>
      </c>
      <c r="K53" s="683"/>
      <c r="L53" s="795">
        <v>2</v>
      </c>
      <c r="M53" s="946">
        <f>H53-I53</f>
        <v>69</v>
      </c>
      <c r="N53" s="792"/>
      <c r="O53" s="793"/>
      <c r="P53" s="793"/>
      <c r="Q53" s="793"/>
      <c r="R53" s="793"/>
      <c r="S53" s="794"/>
      <c r="T53" s="1233"/>
      <c r="U53" s="1362"/>
      <c r="V53" s="1363"/>
      <c r="W53" s="855"/>
      <c r="X53" s="1375" t="s">
        <v>215</v>
      </c>
      <c r="Y53" s="1374"/>
      <c r="Z53" s="1257"/>
      <c r="AA53" s="754"/>
      <c r="AB53" s="754"/>
      <c r="AD53" s="286">
        <v>2</v>
      </c>
      <c r="AE53" s="723">
        <f>SUMIF(AD$51:AD$116,3,G$51:G$116)</f>
        <v>10.5</v>
      </c>
      <c r="AF53" s="668"/>
      <c r="AG53" s="668"/>
      <c r="AH53" s="668" t="s">
        <v>28</v>
      </c>
    </row>
    <row r="54" spans="1:34" s="286" customFormat="1" ht="31.5" customHeight="1">
      <c r="A54" s="1254"/>
      <c r="B54" s="781"/>
      <c r="C54" s="793"/>
      <c r="D54" s="793"/>
      <c r="E54" s="793"/>
      <c r="F54" s="683"/>
      <c r="G54" s="1685"/>
      <c r="H54" s="683"/>
      <c r="I54" s="793"/>
      <c r="J54" s="683"/>
      <c r="K54" s="683"/>
      <c r="L54" s="795"/>
      <c r="M54" s="946"/>
      <c r="N54" s="792"/>
      <c r="O54" s="793"/>
      <c r="P54" s="793"/>
      <c r="Q54" s="793"/>
      <c r="R54" s="793"/>
      <c r="S54" s="794"/>
      <c r="T54" s="1233"/>
      <c r="U54" s="1362"/>
      <c r="V54" s="1363"/>
      <c r="W54" s="855"/>
      <c r="X54" s="1362"/>
      <c r="Y54" s="1363"/>
      <c r="Z54" s="1257"/>
      <c r="AA54" s="754"/>
      <c r="AB54" s="754"/>
      <c r="AE54" s="726">
        <f>SUM(AE51:AE53)</f>
        <v>63</v>
      </c>
      <c r="AF54" s="720"/>
      <c r="AG54" s="720"/>
      <c r="AH54" s="668"/>
    </row>
    <row r="55" spans="1:28" s="290" customFormat="1" ht="15.75">
      <c r="A55" s="1232" t="s">
        <v>138</v>
      </c>
      <c r="B55" s="754" t="s">
        <v>45</v>
      </c>
      <c r="C55" s="947"/>
      <c r="D55" s="947"/>
      <c r="E55" s="947"/>
      <c r="F55" s="948"/>
      <c r="G55" s="685">
        <f>G56+G57+G58</f>
        <v>6</v>
      </c>
      <c r="H55" s="685">
        <f>H56+H57</f>
        <v>135</v>
      </c>
      <c r="I55" s="895"/>
      <c r="J55" s="895"/>
      <c r="K55" s="895"/>
      <c r="L55" s="949"/>
      <c r="M55" s="950"/>
      <c r="N55" s="894"/>
      <c r="O55" s="895"/>
      <c r="P55" s="895"/>
      <c r="Q55" s="895"/>
      <c r="R55" s="895"/>
      <c r="S55" s="896"/>
      <c r="T55" s="869"/>
      <c r="U55" s="1362"/>
      <c r="V55" s="1363"/>
      <c r="W55" s="782"/>
      <c r="X55" s="1362"/>
      <c r="Y55" s="1363"/>
      <c r="Z55" s="1259"/>
      <c r="AA55" s="754"/>
      <c r="AB55" s="754"/>
    </row>
    <row r="56" spans="1:28" s="290" customFormat="1" ht="15.75">
      <c r="A56" s="1232"/>
      <c r="B56" s="943" t="s">
        <v>68</v>
      </c>
      <c r="C56" s="947"/>
      <c r="D56" s="947"/>
      <c r="E56" s="947"/>
      <c r="F56" s="948"/>
      <c r="G56" s="1049">
        <v>1.5</v>
      </c>
      <c r="H56" s="947">
        <f>G56*30</f>
        <v>45</v>
      </c>
      <c r="I56" s="947"/>
      <c r="J56" s="947"/>
      <c r="K56" s="947"/>
      <c r="L56" s="949"/>
      <c r="M56" s="944"/>
      <c r="N56" s="787"/>
      <c r="O56" s="687"/>
      <c r="P56" s="687"/>
      <c r="Q56" s="687"/>
      <c r="R56" s="687"/>
      <c r="S56" s="788"/>
      <c r="T56" s="869"/>
      <c r="U56" s="1362"/>
      <c r="V56" s="1363"/>
      <c r="W56" s="782"/>
      <c r="X56" s="1362"/>
      <c r="Y56" s="1363"/>
      <c r="Z56" s="1259"/>
      <c r="AA56" s="754"/>
      <c r="AB56" s="754"/>
    </row>
    <row r="57" spans="1:30" s="286" customFormat="1" ht="15.75">
      <c r="A57" s="1254" t="s">
        <v>141</v>
      </c>
      <c r="B57" s="945" t="s">
        <v>69</v>
      </c>
      <c r="C57" s="951">
        <v>3</v>
      </c>
      <c r="D57" s="951"/>
      <c r="E57" s="951"/>
      <c r="F57" s="952"/>
      <c r="G57" s="963">
        <v>3</v>
      </c>
      <c r="H57" s="951">
        <f>G57*30</f>
        <v>90</v>
      </c>
      <c r="I57" s="951">
        <f>J57+K57+L57</f>
        <v>6</v>
      </c>
      <c r="J57" s="951">
        <v>4</v>
      </c>
      <c r="K57" s="951"/>
      <c r="L57" s="953">
        <v>2</v>
      </c>
      <c r="M57" s="946">
        <f>H57-I57</f>
        <v>84</v>
      </c>
      <c r="N57" s="792"/>
      <c r="O57" s="793"/>
      <c r="P57" s="793"/>
      <c r="Q57" s="793"/>
      <c r="R57" s="793"/>
      <c r="S57" s="794"/>
      <c r="T57" s="1233"/>
      <c r="U57" s="1362"/>
      <c r="V57" s="1363"/>
      <c r="W57" s="855" t="s">
        <v>215</v>
      </c>
      <c r="X57" s="1362"/>
      <c r="Y57" s="1363"/>
      <c r="Z57" s="1257"/>
      <c r="AA57" s="754"/>
      <c r="AB57" s="754"/>
      <c r="AD57" s="286">
        <v>2</v>
      </c>
    </row>
    <row r="58" spans="1:30" s="286" customFormat="1" ht="31.5">
      <c r="A58" s="1254" t="s">
        <v>142</v>
      </c>
      <c r="B58" s="781" t="s">
        <v>64</v>
      </c>
      <c r="C58" s="951"/>
      <c r="D58" s="951"/>
      <c r="E58" s="951"/>
      <c r="F58" s="954">
        <v>4</v>
      </c>
      <c r="G58" s="963">
        <v>1.5</v>
      </c>
      <c r="H58" s="951">
        <f>G58*30</f>
        <v>45</v>
      </c>
      <c r="I58" s="951">
        <f>J58+K58+L58</f>
        <v>4</v>
      </c>
      <c r="J58" s="951"/>
      <c r="K58" s="951"/>
      <c r="L58" s="953">
        <v>4</v>
      </c>
      <c r="M58" s="946">
        <f>H58-I58</f>
        <v>41</v>
      </c>
      <c r="N58" s="792"/>
      <c r="O58" s="793"/>
      <c r="P58" s="793"/>
      <c r="Q58" s="793"/>
      <c r="R58" s="793"/>
      <c r="S58" s="794"/>
      <c r="T58" s="1233"/>
      <c r="U58" s="1362"/>
      <c r="V58" s="1363"/>
      <c r="W58" s="855"/>
      <c r="X58" s="1375" t="s">
        <v>204</v>
      </c>
      <c r="Y58" s="1374"/>
      <c r="Z58" s="1257"/>
      <c r="AA58" s="754"/>
      <c r="AB58" s="754"/>
      <c r="AD58" s="286">
        <v>2</v>
      </c>
    </row>
    <row r="59" spans="1:28" s="156" customFormat="1" ht="15.75">
      <c r="A59" s="1232" t="s">
        <v>143</v>
      </c>
      <c r="B59" s="955" t="s">
        <v>54</v>
      </c>
      <c r="C59" s="687"/>
      <c r="D59" s="687"/>
      <c r="E59" s="687"/>
      <c r="F59" s="684"/>
      <c r="G59" s="685">
        <f>G60+G61</f>
        <v>4.5</v>
      </c>
      <c r="H59" s="685">
        <f>H61+H60</f>
        <v>135</v>
      </c>
      <c r="I59" s="956"/>
      <c r="J59" s="956"/>
      <c r="K59" s="956"/>
      <c r="L59" s="957"/>
      <c r="M59" s="958"/>
      <c r="N59" s="959"/>
      <c r="O59" s="956"/>
      <c r="P59" s="956"/>
      <c r="Q59" s="956"/>
      <c r="R59" s="956"/>
      <c r="S59" s="960"/>
      <c r="T59" s="869"/>
      <c r="U59" s="1362"/>
      <c r="V59" s="1363"/>
      <c r="W59" s="782"/>
      <c r="X59" s="1362"/>
      <c r="Y59" s="1363"/>
      <c r="Z59" s="1259"/>
      <c r="AA59" s="754"/>
      <c r="AB59" s="754"/>
    </row>
    <row r="60" spans="1:28" s="156" customFormat="1" ht="15.75">
      <c r="A60" s="1232"/>
      <c r="B60" s="943" t="s">
        <v>68</v>
      </c>
      <c r="C60" s="687"/>
      <c r="D60" s="687"/>
      <c r="E60" s="687"/>
      <c r="F60" s="684"/>
      <c r="G60" s="685">
        <v>1</v>
      </c>
      <c r="H60" s="684">
        <f aca="true" t="shared" si="4" ref="H60:H66">G60*30</f>
        <v>30</v>
      </c>
      <c r="I60" s="687"/>
      <c r="J60" s="684"/>
      <c r="K60" s="684"/>
      <c r="L60" s="689"/>
      <c r="M60" s="944"/>
      <c r="N60" s="787"/>
      <c r="O60" s="687"/>
      <c r="P60" s="687"/>
      <c r="Q60" s="687"/>
      <c r="R60" s="687"/>
      <c r="S60" s="788"/>
      <c r="T60" s="869"/>
      <c r="U60" s="1362"/>
      <c r="V60" s="1363"/>
      <c r="W60" s="782"/>
      <c r="X60" s="1362"/>
      <c r="Y60" s="1363"/>
      <c r="Z60" s="1259"/>
      <c r="AA60" s="754"/>
      <c r="AB60" s="754"/>
    </row>
    <row r="61" spans="1:30" s="286" customFormat="1" ht="15.75">
      <c r="A61" s="1254" t="s">
        <v>144</v>
      </c>
      <c r="B61" s="945" t="s">
        <v>69</v>
      </c>
      <c r="C61" s="793">
        <v>4</v>
      </c>
      <c r="D61" s="793"/>
      <c r="E61" s="793"/>
      <c r="F61" s="683"/>
      <c r="G61" s="1685">
        <v>3.5</v>
      </c>
      <c r="H61" s="683">
        <f t="shared" si="4"/>
        <v>105</v>
      </c>
      <c r="I61" s="793">
        <f>J61+K61+L61</f>
        <v>6</v>
      </c>
      <c r="J61" s="683">
        <v>4</v>
      </c>
      <c r="K61" s="683"/>
      <c r="L61" s="795">
        <v>2</v>
      </c>
      <c r="M61" s="946">
        <f>H61-I61</f>
        <v>99</v>
      </c>
      <c r="N61" s="792"/>
      <c r="O61" s="793"/>
      <c r="P61" s="793"/>
      <c r="Q61" s="793"/>
      <c r="R61" s="793"/>
      <c r="S61" s="794"/>
      <c r="T61" s="1233"/>
      <c r="U61" s="1362"/>
      <c r="V61" s="1363"/>
      <c r="W61" s="855"/>
      <c r="X61" s="1375" t="s">
        <v>215</v>
      </c>
      <c r="Y61" s="1374"/>
      <c r="Z61" s="1257"/>
      <c r="AA61" s="754"/>
      <c r="AB61" s="754"/>
      <c r="AD61" s="286">
        <v>2</v>
      </c>
    </row>
    <row r="62" spans="1:28" s="290" customFormat="1" ht="15.75" customHeight="1" hidden="1">
      <c r="A62" s="961"/>
      <c r="B62" s="961"/>
      <c r="C62" s="947"/>
      <c r="D62" s="947"/>
      <c r="E62" s="947"/>
      <c r="F62" s="948"/>
      <c r="G62" s="685"/>
      <c r="H62" s="683">
        <f t="shared" si="4"/>
        <v>0</v>
      </c>
      <c r="I62" s="895"/>
      <c r="J62" s="895"/>
      <c r="K62" s="895"/>
      <c r="L62" s="949"/>
      <c r="M62" s="950"/>
      <c r="N62" s="894"/>
      <c r="O62" s="895"/>
      <c r="P62" s="895"/>
      <c r="Q62" s="895"/>
      <c r="R62" s="895"/>
      <c r="S62" s="896"/>
      <c r="T62" s="869"/>
      <c r="U62" s="1362"/>
      <c r="V62" s="1363"/>
      <c r="W62" s="782"/>
      <c r="X62" s="1362"/>
      <c r="Y62" s="1363"/>
      <c r="Z62" s="1259"/>
      <c r="AA62" s="754"/>
      <c r="AB62" s="754"/>
    </row>
    <row r="63" spans="1:28" s="290" customFormat="1" ht="15.75" customHeight="1" hidden="1">
      <c r="A63" s="1232"/>
      <c r="B63" s="943"/>
      <c r="C63" s="947"/>
      <c r="D63" s="947"/>
      <c r="E63" s="947"/>
      <c r="F63" s="948"/>
      <c r="G63" s="685"/>
      <c r="H63" s="683">
        <f t="shared" si="4"/>
        <v>0</v>
      </c>
      <c r="I63" s="947"/>
      <c r="J63" s="947"/>
      <c r="K63" s="947"/>
      <c r="L63" s="962"/>
      <c r="M63" s="944"/>
      <c r="N63" s="787"/>
      <c r="O63" s="687"/>
      <c r="P63" s="687"/>
      <c r="Q63" s="687"/>
      <c r="R63" s="687"/>
      <c r="S63" s="788"/>
      <c r="T63" s="869"/>
      <c r="U63" s="1362"/>
      <c r="V63" s="1363"/>
      <c r="W63" s="782"/>
      <c r="X63" s="1362"/>
      <c r="Y63" s="1363"/>
      <c r="Z63" s="1259"/>
      <c r="AA63" s="754"/>
      <c r="AB63" s="754"/>
    </row>
    <row r="64" spans="1:28" s="290" customFormat="1" ht="15.75" customHeight="1">
      <c r="A64" s="868" t="s">
        <v>145</v>
      </c>
      <c r="B64" s="781" t="s">
        <v>43</v>
      </c>
      <c r="C64" s="947"/>
      <c r="D64" s="947"/>
      <c r="E64" s="947"/>
      <c r="F64" s="948"/>
      <c r="G64" s="685">
        <v>8.5</v>
      </c>
      <c r="H64" s="683">
        <f t="shared" si="4"/>
        <v>255</v>
      </c>
      <c r="I64" s="947"/>
      <c r="J64" s="947"/>
      <c r="K64" s="947"/>
      <c r="L64" s="962"/>
      <c r="M64" s="944"/>
      <c r="N64" s="787"/>
      <c r="O64" s="687"/>
      <c r="P64" s="687"/>
      <c r="Q64" s="687"/>
      <c r="R64" s="687"/>
      <c r="S64" s="788"/>
      <c r="T64" s="869"/>
      <c r="U64" s="1243"/>
      <c r="V64" s="1244"/>
      <c r="W64" s="782"/>
      <c r="X64" s="1243"/>
      <c r="Y64" s="1244"/>
      <c r="Z64" s="1259"/>
      <c r="AA64" s="754"/>
      <c r="AB64" s="754"/>
    </row>
    <row r="65" spans="1:28" s="290" customFormat="1" ht="15.75" customHeight="1">
      <c r="A65" s="1232"/>
      <c r="B65" s="943" t="s">
        <v>68</v>
      </c>
      <c r="C65" s="947"/>
      <c r="D65" s="947"/>
      <c r="E65" s="947"/>
      <c r="F65" s="948"/>
      <c r="G65" s="685">
        <v>3</v>
      </c>
      <c r="H65" s="683">
        <f t="shared" si="4"/>
        <v>90</v>
      </c>
      <c r="I65" s="947"/>
      <c r="J65" s="947"/>
      <c r="K65" s="947"/>
      <c r="L65" s="962"/>
      <c r="M65" s="944"/>
      <c r="N65" s="787"/>
      <c r="O65" s="687"/>
      <c r="P65" s="687"/>
      <c r="Q65" s="687"/>
      <c r="R65" s="687"/>
      <c r="S65" s="788"/>
      <c r="T65" s="869"/>
      <c r="U65" s="1243"/>
      <c r="V65" s="1244"/>
      <c r="W65" s="782"/>
      <c r="X65" s="1243"/>
      <c r="Y65" s="1244"/>
      <c r="Z65" s="1259"/>
      <c r="AA65" s="754"/>
      <c r="AB65" s="754"/>
    </row>
    <row r="66" spans="1:30" s="286" customFormat="1" ht="15.75">
      <c r="A66" s="1254" t="s">
        <v>277</v>
      </c>
      <c r="B66" s="945" t="s">
        <v>69</v>
      </c>
      <c r="C66" s="951">
        <v>3</v>
      </c>
      <c r="D66" s="951"/>
      <c r="E66" s="951"/>
      <c r="F66" s="952"/>
      <c r="G66" s="963">
        <v>5.5</v>
      </c>
      <c r="H66" s="951">
        <f t="shared" si="4"/>
        <v>165</v>
      </c>
      <c r="I66" s="951">
        <f>J66+K66+L66</f>
        <v>10</v>
      </c>
      <c r="J66" s="951">
        <v>8</v>
      </c>
      <c r="K66" s="951"/>
      <c r="L66" s="964">
        <v>2</v>
      </c>
      <c r="M66" s="946">
        <f>H66-I66</f>
        <v>155</v>
      </c>
      <c r="N66" s="792"/>
      <c r="O66" s="793"/>
      <c r="P66" s="793"/>
      <c r="Q66" s="793"/>
      <c r="R66" s="793"/>
      <c r="S66" s="794"/>
      <c r="T66" s="1233"/>
      <c r="U66" s="1362"/>
      <c r="V66" s="1363"/>
      <c r="W66" s="855" t="s">
        <v>213</v>
      </c>
      <c r="X66" s="1362"/>
      <c r="Y66" s="1363"/>
      <c r="Z66" s="1257"/>
      <c r="AA66" s="754"/>
      <c r="AB66" s="754"/>
      <c r="AD66" s="286">
        <v>2</v>
      </c>
    </row>
    <row r="67" spans="1:28" s="290" customFormat="1" ht="19.5" customHeight="1">
      <c r="A67" s="1232" t="s">
        <v>146</v>
      </c>
      <c r="B67" s="754" t="s">
        <v>33</v>
      </c>
      <c r="C67" s="947"/>
      <c r="D67" s="947"/>
      <c r="E67" s="947"/>
      <c r="F67" s="948"/>
      <c r="G67" s="685">
        <v>6</v>
      </c>
      <c r="H67" s="685">
        <f>H68+H69</f>
        <v>180</v>
      </c>
      <c r="I67" s="895"/>
      <c r="J67" s="895"/>
      <c r="K67" s="895"/>
      <c r="L67" s="949"/>
      <c r="M67" s="950"/>
      <c r="N67" s="894"/>
      <c r="O67" s="895"/>
      <c r="P67" s="895"/>
      <c r="Q67" s="895"/>
      <c r="R67" s="895"/>
      <c r="S67" s="896"/>
      <c r="T67" s="869"/>
      <c r="U67" s="1362"/>
      <c r="V67" s="1363"/>
      <c r="W67" s="782"/>
      <c r="X67" s="1362"/>
      <c r="Y67" s="1363"/>
      <c r="Z67" s="1259"/>
      <c r="AA67" s="754"/>
      <c r="AB67" s="754"/>
    </row>
    <row r="68" spans="1:28" s="290" customFormat="1" ht="18.75" customHeight="1">
      <c r="A68" s="1232"/>
      <c r="B68" s="943" t="s">
        <v>68</v>
      </c>
      <c r="C68" s="947"/>
      <c r="D68" s="947"/>
      <c r="E68" s="947"/>
      <c r="F68" s="948"/>
      <c r="G68" s="685">
        <v>2.5</v>
      </c>
      <c r="H68" s="947">
        <f>G68*30</f>
        <v>75</v>
      </c>
      <c r="I68" s="947"/>
      <c r="J68" s="947"/>
      <c r="K68" s="947"/>
      <c r="L68" s="949"/>
      <c r="M68" s="944"/>
      <c r="N68" s="787"/>
      <c r="O68" s="687"/>
      <c r="P68" s="687"/>
      <c r="Q68" s="687"/>
      <c r="R68" s="687"/>
      <c r="S68" s="788"/>
      <c r="T68" s="869"/>
      <c r="U68" s="1376"/>
      <c r="V68" s="1363"/>
      <c r="W68" s="782"/>
      <c r="X68" s="1362"/>
      <c r="Y68" s="1363"/>
      <c r="Z68" s="1259"/>
      <c r="AA68" s="754"/>
      <c r="AB68" s="754"/>
    </row>
    <row r="69" spans="1:30" s="286" customFormat="1" ht="15.75">
      <c r="A69" s="1254" t="s">
        <v>147</v>
      </c>
      <c r="B69" s="945" t="s">
        <v>69</v>
      </c>
      <c r="C69" s="951">
        <v>2</v>
      </c>
      <c r="D69" s="951"/>
      <c r="E69" s="951"/>
      <c r="F69" s="952"/>
      <c r="G69" s="1685">
        <v>3.5</v>
      </c>
      <c r="H69" s="951">
        <f>G69*30</f>
        <v>105</v>
      </c>
      <c r="I69" s="951">
        <f>J69+K69+L69</f>
        <v>6</v>
      </c>
      <c r="J69" s="951">
        <v>4</v>
      </c>
      <c r="K69" s="951"/>
      <c r="L69" s="953">
        <v>2</v>
      </c>
      <c r="M69" s="946">
        <f>H69-I69</f>
        <v>99</v>
      </c>
      <c r="N69" s="792"/>
      <c r="O69" s="793"/>
      <c r="P69" s="793"/>
      <c r="Q69" s="793"/>
      <c r="R69" s="793"/>
      <c r="S69" s="794"/>
      <c r="T69" s="1233"/>
      <c r="U69" s="1373" t="s">
        <v>215</v>
      </c>
      <c r="V69" s="1374"/>
      <c r="W69" s="855"/>
      <c r="X69" s="1362"/>
      <c r="Y69" s="1363"/>
      <c r="Z69" s="1257"/>
      <c r="AA69" s="754"/>
      <c r="AB69" s="754"/>
      <c r="AD69" s="286">
        <v>1</v>
      </c>
    </row>
    <row r="70" spans="1:28" s="286" customFormat="1" ht="15.75">
      <c r="A70" s="1254"/>
      <c r="B70" s="781"/>
      <c r="C70" s="951"/>
      <c r="D70" s="951"/>
      <c r="E70" s="951"/>
      <c r="F70" s="954"/>
      <c r="G70" s="1685"/>
      <c r="H70" s="951"/>
      <c r="I70" s="951"/>
      <c r="J70" s="951"/>
      <c r="K70" s="951"/>
      <c r="L70" s="795"/>
      <c r="M70" s="946"/>
      <c r="N70" s="792"/>
      <c r="O70" s="793"/>
      <c r="P70" s="793"/>
      <c r="Q70" s="793"/>
      <c r="R70" s="793"/>
      <c r="S70" s="794"/>
      <c r="T70" s="1233"/>
      <c r="U70" s="1376"/>
      <c r="V70" s="1363"/>
      <c r="W70" s="855"/>
      <c r="X70" s="1362"/>
      <c r="Y70" s="1363"/>
      <c r="Z70" s="1257"/>
      <c r="AA70" s="754"/>
      <c r="AB70" s="754"/>
    </row>
    <row r="71" spans="1:28" s="290" customFormat="1" ht="42" customHeight="1">
      <c r="A71" s="1232" t="s">
        <v>148</v>
      </c>
      <c r="B71" s="754" t="s">
        <v>41</v>
      </c>
      <c r="C71" s="947"/>
      <c r="D71" s="947"/>
      <c r="E71" s="947"/>
      <c r="F71" s="948"/>
      <c r="G71" s="685">
        <f>G72+G73</f>
        <v>3.5</v>
      </c>
      <c r="H71" s="685">
        <f>H72+H73</f>
        <v>105</v>
      </c>
      <c r="I71" s="895"/>
      <c r="J71" s="895"/>
      <c r="K71" s="895"/>
      <c r="L71" s="949"/>
      <c r="M71" s="950"/>
      <c r="N71" s="894"/>
      <c r="O71" s="895"/>
      <c r="P71" s="895"/>
      <c r="Q71" s="895"/>
      <c r="R71" s="895"/>
      <c r="S71" s="896"/>
      <c r="T71" s="869"/>
      <c r="U71" s="1376"/>
      <c r="V71" s="1363"/>
      <c r="W71" s="782"/>
      <c r="X71" s="1362"/>
      <c r="Y71" s="1363"/>
      <c r="Z71" s="1259"/>
      <c r="AA71" s="754"/>
      <c r="AB71" s="754"/>
    </row>
    <row r="72" spans="1:28" s="290" customFormat="1" ht="15.75">
      <c r="A72" s="1232"/>
      <c r="B72" s="943" t="s">
        <v>68</v>
      </c>
      <c r="C72" s="947"/>
      <c r="D72" s="947"/>
      <c r="E72" s="947"/>
      <c r="F72" s="948"/>
      <c r="G72" s="685">
        <v>1</v>
      </c>
      <c r="H72" s="947">
        <f>G72*30</f>
        <v>30</v>
      </c>
      <c r="I72" s="947"/>
      <c r="J72" s="947"/>
      <c r="K72" s="947"/>
      <c r="L72" s="689"/>
      <c r="M72" s="944"/>
      <c r="N72" s="787"/>
      <c r="O72" s="687"/>
      <c r="P72" s="687"/>
      <c r="Q72" s="687"/>
      <c r="R72" s="687"/>
      <c r="S72" s="788"/>
      <c r="T72" s="869"/>
      <c r="U72" s="1376"/>
      <c r="V72" s="1363"/>
      <c r="W72" s="782"/>
      <c r="X72" s="1362"/>
      <c r="Y72" s="1363"/>
      <c r="Z72" s="1259"/>
      <c r="AA72" s="754"/>
      <c r="AB72" s="754"/>
    </row>
    <row r="73" spans="1:30" s="286" customFormat="1" ht="15.75">
      <c r="A73" s="1254" t="s">
        <v>149</v>
      </c>
      <c r="B73" s="945" t="s">
        <v>69</v>
      </c>
      <c r="C73" s="951">
        <v>4</v>
      </c>
      <c r="D73" s="951"/>
      <c r="E73" s="951"/>
      <c r="F73" s="952"/>
      <c r="G73" s="1685">
        <v>2.5</v>
      </c>
      <c r="H73" s="951">
        <f>G73*30</f>
        <v>75</v>
      </c>
      <c r="I73" s="951">
        <f>J73+K73+L73</f>
        <v>4</v>
      </c>
      <c r="J73" s="951">
        <v>4</v>
      </c>
      <c r="K73" s="951"/>
      <c r="L73" s="795"/>
      <c r="M73" s="946">
        <f>H73-I73</f>
        <v>71</v>
      </c>
      <c r="N73" s="792"/>
      <c r="O73" s="793"/>
      <c r="P73" s="793"/>
      <c r="Q73" s="793"/>
      <c r="R73" s="793"/>
      <c r="S73" s="794"/>
      <c r="T73" s="1233"/>
      <c r="U73" s="1376"/>
      <c r="V73" s="1363"/>
      <c r="W73" s="855"/>
      <c r="X73" s="1375" t="s">
        <v>204</v>
      </c>
      <c r="Y73" s="1374"/>
      <c r="Z73" s="1257"/>
      <c r="AA73" s="754"/>
      <c r="AB73" s="754"/>
      <c r="AD73" s="286">
        <v>2</v>
      </c>
    </row>
    <row r="74" spans="1:28" s="156" customFormat="1" ht="15.75">
      <c r="A74" s="965" t="s">
        <v>150</v>
      </c>
      <c r="B74" s="754" t="s">
        <v>48</v>
      </c>
      <c r="C74" s="947"/>
      <c r="D74" s="947"/>
      <c r="E74" s="947"/>
      <c r="F74" s="948"/>
      <c r="G74" s="966">
        <v>4</v>
      </c>
      <c r="H74" s="966">
        <f>H75+H76</f>
        <v>120</v>
      </c>
      <c r="I74" s="895"/>
      <c r="J74" s="947"/>
      <c r="K74" s="947"/>
      <c r="L74" s="962"/>
      <c r="M74" s="944"/>
      <c r="N74" s="787"/>
      <c r="O74" s="687"/>
      <c r="P74" s="687"/>
      <c r="Q74" s="687"/>
      <c r="R74" s="687"/>
      <c r="S74" s="788"/>
      <c r="T74" s="869"/>
      <c r="U74" s="1376"/>
      <c r="V74" s="1363"/>
      <c r="W74" s="782"/>
      <c r="X74" s="1362"/>
      <c r="Y74" s="1363"/>
      <c r="Z74" s="1259"/>
      <c r="AA74" s="754"/>
      <c r="AB74" s="754"/>
    </row>
    <row r="75" spans="1:28" s="156" customFormat="1" ht="15.75">
      <c r="A75" s="965"/>
      <c r="B75" s="943" t="s">
        <v>68</v>
      </c>
      <c r="C75" s="947"/>
      <c r="D75" s="947"/>
      <c r="E75" s="947"/>
      <c r="F75" s="948"/>
      <c r="G75" s="684">
        <v>1</v>
      </c>
      <c r="H75" s="947">
        <f>G75*30</f>
        <v>30</v>
      </c>
      <c r="I75" s="895"/>
      <c r="J75" s="947"/>
      <c r="K75" s="947"/>
      <c r="L75" s="962"/>
      <c r="M75" s="944"/>
      <c r="N75" s="787"/>
      <c r="O75" s="687"/>
      <c r="P75" s="687"/>
      <c r="Q75" s="687"/>
      <c r="R75" s="687"/>
      <c r="S75" s="788"/>
      <c r="T75" s="869"/>
      <c r="U75" s="1376"/>
      <c r="V75" s="1363"/>
      <c r="W75" s="782"/>
      <c r="X75" s="1362"/>
      <c r="Y75" s="1363"/>
      <c r="Z75" s="1259"/>
      <c r="AA75" s="754"/>
      <c r="AB75" s="754"/>
    </row>
    <row r="76" spans="1:30" s="286" customFormat="1" ht="15.75">
      <c r="A76" s="967" t="s">
        <v>151</v>
      </c>
      <c r="B76" s="945" t="s">
        <v>69</v>
      </c>
      <c r="C76" s="951"/>
      <c r="D76" s="951">
        <v>3</v>
      </c>
      <c r="E76" s="951"/>
      <c r="F76" s="952"/>
      <c r="G76" s="1234">
        <v>3</v>
      </c>
      <c r="H76" s="951">
        <f>G76*30</f>
        <v>90</v>
      </c>
      <c r="I76" s="968">
        <f>J76+K76+L76</f>
        <v>6</v>
      </c>
      <c r="J76" s="951">
        <v>4</v>
      </c>
      <c r="K76" s="951"/>
      <c r="L76" s="964">
        <v>2</v>
      </c>
      <c r="M76" s="946">
        <f>H76-I76</f>
        <v>84</v>
      </c>
      <c r="N76" s="792"/>
      <c r="O76" s="793"/>
      <c r="P76" s="793"/>
      <c r="Q76" s="793"/>
      <c r="R76" s="793"/>
      <c r="S76" s="794"/>
      <c r="T76" s="1233"/>
      <c r="U76" s="1376"/>
      <c r="V76" s="1363"/>
      <c r="W76" s="855" t="s">
        <v>215</v>
      </c>
      <c r="X76" s="1362"/>
      <c r="Y76" s="1363"/>
      <c r="Z76" s="1257"/>
      <c r="AA76" s="754"/>
      <c r="AB76" s="754"/>
      <c r="AD76" s="286">
        <v>2</v>
      </c>
    </row>
    <row r="77" spans="1:30" s="290" customFormat="1" ht="15.75">
      <c r="A77" s="1232" t="s">
        <v>152</v>
      </c>
      <c r="B77" s="781" t="s">
        <v>40</v>
      </c>
      <c r="C77" s="951"/>
      <c r="D77" s="951">
        <v>4</v>
      </c>
      <c r="E77" s="951"/>
      <c r="F77" s="952"/>
      <c r="G77" s="963">
        <v>3.5</v>
      </c>
      <c r="H77" s="951">
        <f>G77*30</f>
        <v>105</v>
      </c>
      <c r="I77" s="951">
        <f>J77+K77+L77</f>
        <v>4</v>
      </c>
      <c r="J77" s="951">
        <v>4</v>
      </c>
      <c r="K77" s="951"/>
      <c r="L77" s="953"/>
      <c r="M77" s="946">
        <f>H77-I77</f>
        <v>101</v>
      </c>
      <c r="N77" s="792"/>
      <c r="O77" s="793"/>
      <c r="P77" s="793"/>
      <c r="Q77" s="793"/>
      <c r="R77" s="793"/>
      <c r="S77" s="794"/>
      <c r="T77" s="1233"/>
      <c r="U77" s="1376"/>
      <c r="V77" s="1363"/>
      <c r="W77" s="855"/>
      <c r="X77" s="1375" t="s">
        <v>204</v>
      </c>
      <c r="Y77" s="1374"/>
      <c r="Z77" s="1259"/>
      <c r="AA77" s="754"/>
      <c r="AB77" s="754"/>
      <c r="AD77" s="290">
        <v>2</v>
      </c>
    </row>
    <row r="78" spans="1:28" s="290" customFormat="1" ht="15.75">
      <c r="A78" s="1232" t="s">
        <v>153</v>
      </c>
      <c r="B78" s="754" t="s">
        <v>34</v>
      </c>
      <c r="C78" s="947"/>
      <c r="D78" s="947"/>
      <c r="E78" s="947"/>
      <c r="F78" s="948"/>
      <c r="G78" s="685">
        <f>G79+G80</f>
        <v>3.5</v>
      </c>
      <c r="H78" s="685">
        <f>H79+H80</f>
        <v>105</v>
      </c>
      <c r="I78" s="895"/>
      <c r="J78" s="895"/>
      <c r="K78" s="895"/>
      <c r="L78" s="949"/>
      <c r="M78" s="950"/>
      <c r="N78" s="894"/>
      <c r="O78" s="895"/>
      <c r="P78" s="895"/>
      <c r="Q78" s="895"/>
      <c r="R78" s="895"/>
      <c r="S78" s="896"/>
      <c r="T78" s="869"/>
      <c r="U78" s="1376"/>
      <c r="V78" s="1363"/>
      <c r="W78" s="782"/>
      <c r="X78" s="1362"/>
      <c r="Y78" s="1363"/>
      <c r="Z78" s="1259"/>
      <c r="AA78" s="754"/>
      <c r="AB78" s="754"/>
    </row>
    <row r="79" spans="1:28" s="290" customFormat="1" ht="18.75" customHeight="1">
      <c r="A79" s="1232"/>
      <c r="B79" s="943" t="s">
        <v>68</v>
      </c>
      <c r="C79" s="947"/>
      <c r="D79" s="947"/>
      <c r="E79" s="947"/>
      <c r="F79" s="948"/>
      <c r="G79" s="685">
        <v>1</v>
      </c>
      <c r="H79" s="947">
        <f>G79*30</f>
        <v>30</v>
      </c>
      <c r="I79" s="947"/>
      <c r="J79" s="947"/>
      <c r="K79" s="947"/>
      <c r="L79" s="949"/>
      <c r="M79" s="944"/>
      <c r="N79" s="787"/>
      <c r="O79" s="687"/>
      <c r="P79" s="687"/>
      <c r="Q79" s="687"/>
      <c r="R79" s="687"/>
      <c r="S79" s="788"/>
      <c r="T79" s="869"/>
      <c r="U79" s="1376"/>
      <c r="V79" s="1363"/>
      <c r="W79" s="782"/>
      <c r="X79" s="1362"/>
      <c r="Y79" s="1363"/>
      <c r="Z79" s="1259"/>
      <c r="AA79" s="754"/>
      <c r="AB79" s="754"/>
    </row>
    <row r="80" spans="1:30" s="286" customFormat="1" ht="21" customHeight="1">
      <c r="A80" s="1254" t="s">
        <v>154</v>
      </c>
      <c r="B80" s="945" t="s">
        <v>69</v>
      </c>
      <c r="C80" s="951">
        <v>4</v>
      </c>
      <c r="D80" s="968"/>
      <c r="E80" s="968"/>
      <c r="F80" s="952"/>
      <c r="G80" s="1685">
        <v>2.5</v>
      </c>
      <c r="H80" s="951">
        <f>G80*30</f>
        <v>75</v>
      </c>
      <c r="I80" s="951">
        <f>J80+K80+L80</f>
        <v>4</v>
      </c>
      <c r="J80" s="951">
        <v>4</v>
      </c>
      <c r="K80" s="951"/>
      <c r="L80" s="953"/>
      <c r="M80" s="946">
        <f>H80-I80</f>
        <v>71</v>
      </c>
      <c r="N80" s="792"/>
      <c r="O80" s="793"/>
      <c r="P80" s="793"/>
      <c r="Q80" s="793"/>
      <c r="R80" s="793"/>
      <c r="S80" s="794"/>
      <c r="T80" s="1233"/>
      <c r="U80" s="1376"/>
      <c r="V80" s="1363"/>
      <c r="W80" s="855"/>
      <c r="X80" s="1375" t="s">
        <v>204</v>
      </c>
      <c r="Y80" s="1374"/>
      <c r="Z80" s="1257"/>
      <c r="AA80" s="754"/>
      <c r="AB80" s="754"/>
      <c r="AD80" s="286">
        <v>2</v>
      </c>
    </row>
    <row r="81" spans="1:28" s="290" customFormat="1" ht="19.5" customHeight="1">
      <c r="A81" s="1232" t="s">
        <v>155</v>
      </c>
      <c r="B81" s="754" t="s">
        <v>70</v>
      </c>
      <c r="C81" s="947"/>
      <c r="D81" s="947"/>
      <c r="E81" s="947"/>
      <c r="F81" s="948"/>
      <c r="G81" s="685">
        <f>G82+G83</f>
        <v>3</v>
      </c>
      <c r="H81" s="685">
        <f>H82+H83</f>
        <v>90</v>
      </c>
      <c r="I81" s="947"/>
      <c r="J81" s="947"/>
      <c r="K81" s="947"/>
      <c r="L81" s="689"/>
      <c r="M81" s="944"/>
      <c r="N81" s="787"/>
      <c r="O81" s="687"/>
      <c r="P81" s="687"/>
      <c r="Q81" s="687"/>
      <c r="R81" s="687"/>
      <c r="S81" s="788"/>
      <c r="T81" s="869"/>
      <c r="U81" s="1376"/>
      <c r="V81" s="1363"/>
      <c r="W81" s="782"/>
      <c r="X81" s="1362"/>
      <c r="Y81" s="1363"/>
      <c r="Z81" s="1259"/>
      <c r="AA81" s="754"/>
      <c r="AB81" s="754"/>
    </row>
    <row r="82" spans="1:28" s="290" customFormat="1" ht="16.5" customHeight="1">
      <c r="A82" s="1232"/>
      <c r="B82" s="943" t="s">
        <v>68</v>
      </c>
      <c r="C82" s="947"/>
      <c r="D82" s="947"/>
      <c r="E82" s="947"/>
      <c r="F82" s="948"/>
      <c r="G82" s="685">
        <v>0.5</v>
      </c>
      <c r="H82" s="947">
        <f>G82*30</f>
        <v>15</v>
      </c>
      <c r="I82" s="947"/>
      <c r="J82" s="947"/>
      <c r="K82" s="947"/>
      <c r="L82" s="689"/>
      <c r="M82" s="944"/>
      <c r="N82" s="787"/>
      <c r="O82" s="687"/>
      <c r="P82" s="687"/>
      <c r="Q82" s="687"/>
      <c r="R82" s="687"/>
      <c r="S82" s="788"/>
      <c r="T82" s="865"/>
      <c r="U82" s="1376"/>
      <c r="V82" s="1363"/>
      <c r="W82" s="755"/>
      <c r="X82" s="1362"/>
      <c r="Y82" s="1363"/>
      <c r="Z82" s="767"/>
      <c r="AA82" s="754"/>
      <c r="AB82" s="754"/>
    </row>
    <row r="83" spans="1:30" s="286" customFormat="1" ht="16.5" customHeight="1">
      <c r="A83" s="1254" t="s">
        <v>156</v>
      </c>
      <c r="B83" s="945" t="s">
        <v>69</v>
      </c>
      <c r="C83" s="951">
        <v>3</v>
      </c>
      <c r="D83" s="951"/>
      <c r="E83" s="951"/>
      <c r="F83" s="952"/>
      <c r="G83" s="1685">
        <v>2.5</v>
      </c>
      <c r="H83" s="951">
        <f>G83*30</f>
        <v>75</v>
      </c>
      <c r="I83" s="951">
        <f>J83+K83+L83</f>
        <v>4</v>
      </c>
      <c r="J83" s="951">
        <v>4</v>
      </c>
      <c r="K83" s="951"/>
      <c r="L83" s="795">
        <v>0</v>
      </c>
      <c r="M83" s="946">
        <f>H83-I83</f>
        <v>71</v>
      </c>
      <c r="N83" s="792"/>
      <c r="O83" s="793"/>
      <c r="P83" s="793"/>
      <c r="Q83" s="793"/>
      <c r="R83" s="793"/>
      <c r="S83" s="794"/>
      <c r="T83" s="1233"/>
      <c r="U83" s="1362"/>
      <c r="V83" s="1363"/>
      <c r="W83" s="855" t="s">
        <v>204</v>
      </c>
      <c r="X83" s="1362"/>
      <c r="Y83" s="1363"/>
      <c r="Z83" s="1256"/>
      <c r="AA83" s="754"/>
      <c r="AB83" s="754"/>
      <c r="AD83" s="286">
        <v>2</v>
      </c>
    </row>
    <row r="84" spans="1:28" s="290" customFormat="1" ht="38.25" customHeight="1">
      <c r="A84" s="1232" t="s">
        <v>157</v>
      </c>
      <c r="B84" s="969" t="s">
        <v>158</v>
      </c>
      <c r="C84" s="947"/>
      <c r="D84" s="947"/>
      <c r="E84" s="947"/>
      <c r="F84" s="948"/>
      <c r="G84" s="685">
        <v>4</v>
      </c>
      <c r="H84" s="684">
        <f>G84*36</f>
        <v>144</v>
      </c>
      <c r="I84" s="895"/>
      <c r="J84" s="895"/>
      <c r="K84" s="895"/>
      <c r="L84" s="949"/>
      <c r="M84" s="950"/>
      <c r="N84" s="894"/>
      <c r="O84" s="895"/>
      <c r="P84" s="895"/>
      <c r="Q84" s="895"/>
      <c r="R84" s="895"/>
      <c r="S84" s="896"/>
      <c r="T84" s="869"/>
      <c r="U84" s="1373"/>
      <c r="V84" s="1374"/>
      <c r="W84" s="755"/>
      <c r="X84" s="1362"/>
      <c r="Y84" s="1363"/>
      <c r="Z84" s="767"/>
      <c r="AA84" s="970"/>
      <c r="AB84" s="970"/>
    </row>
    <row r="85" spans="1:28" s="290" customFormat="1" ht="31.5" customHeight="1">
      <c r="A85" s="1232"/>
      <c r="B85" s="971" t="s">
        <v>250</v>
      </c>
      <c r="C85" s="972"/>
      <c r="D85" s="973"/>
      <c r="E85" s="973"/>
      <c r="F85" s="972"/>
      <c r="G85" s="1686">
        <v>2</v>
      </c>
      <c r="H85" s="973">
        <f>G85*30</f>
        <v>60</v>
      </c>
      <c r="I85" s="895"/>
      <c r="J85" s="895"/>
      <c r="K85" s="895"/>
      <c r="L85" s="949"/>
      <c r="M85" s="950"/>
      <c r="N85" s="894"/>
      <c r="O85" s="895"/>
      <c r="P85" s="895"/>
      <c r="Q85" s="895"/>
      <c r="R85" s="895"/>
      <c r="S85" s="896"/>
      <c r="T85" s="865"/>
      <c r="U85" s="1373"/>
      <c r="V85" s="1374"/>
      <c r="W85" s="755"/>
      <c r="X85" s="1362"/>
      <c r="Y85" s="1363"/>
      <c r="Z85" s="767"/>
      <c r="AA85" s="970"/>
      <c r="AB85" s="970"/>
    </row>
    <row r="86" spans="1:28" s="290" customFormat="1" ht="16.5" customHeight="1">
      <c r="A86" s="1232"/>
      <c r="B86" s="974" t="s">
        <v>251</v>
      </c>
      <c r="C86" s="947"/>
      <c r="D86" s="947"/>
      <c r="E86" s="947"/>
      <c r="F86" s="948"/>
      <c r="G86" s="1686">
        <v>0.5</v>
      </c>
      <c r="H86" s="684">
        <f>G86*30</f>
        <v>15</v>
      </c>
      <c r="I86" s="947"/>
      <c r="J86" s="947"/>
      <c r="K86" s="947"/>
      <c r="L86" s="689"/>
      <c r="M86" s="944"/>
      <c r="N86" s="787"/>
      <c r="O86" s="687"/>
      <c r="P86" s="687"/>
      <c r="Q86" s="687"/>
      <c r="R86" s="687"/>
      <c r="S86" s="788"/>
      <c r="T86" s="865"/>
      <c r="U86" s="1373"/>
      <c r="V86" s="1374"/>
      <c r="W86" s="755"/>
      <c r="X86" s="1362"/>
      <c r="Y86" s="1363"/>
      <c r="Z86" s="767"/>
      <c r="AA86" s="970"/>
      <c r="AB86" s="970"/>
    </row>
    <row r="87" spans="1:30" s="286" customFormat="1" ht="16.5" customHeight="1">
      <c r="A87" s="1254" t="s">
        <v>159</v>
      </c>
      <c r="B87" s="945" t="s">
        <v>69</v>
      </c>
      <c r="C87" s="951">
        <v>5</v>
      </c>
      <c r="D87" s="951"/>
      <c r="E87" s="951"/>
      <c r="F87" s="952"/>
      <c r="G87" s="982">
        <v>1.5</v>
      </c>
      <c r="H87" s="683">
        <f>G87*30</f>
        <v>45</v>
      </c>
      <c r="I87" s="951">
        <v>4</v>
      </c>
      <c r="J87" s="951">
        <v>4</v>
      </c>
      <c r="K87" s="951"/>
      <c r="L87" s="795"/>
      <c r="M87" s="946">
        <f>H87-I87</f>
        <v>41</v>
      </c>
      <c r="N87" s="792"/>
      <c r="O87" s="793"/>
      <c r="P87" s="793"/>
      <c r="Q87" s="793"/>
      <c r="R87" s="793"/>
      <c r="S87" s="794"/>
      <c r="T87" s="841"/>
      <c r="U87" s="1373"/>
      <c r="V87" s="1374"/>
      <c r="W87" s="768"/>
      <c r="X87" s="1362"/>
      <c r="Y87" s="1363"/>
      <c r="Z87" s="1256" t="s">
        <v>204</v>
      </c>
      <c r="AA87" s="970"/>
      <c r="AB87" s="970"/>
      <c r="AD87" s="286">
        <v>3</v>
      </c>
    </row>
    <row r="88" spans="1:28" s="156" customFormat="1" ht="15.75">
      <c r="A88" s="1232" t="s">
        <v>160</v>
      </c>
      <c r="B88" s="754" t="s">
        <v>42</v>
      </c>
      <c r="C88" s="687"/>
      <c r="D88" s="687"/>
      <c r="E88" s="687"/>
      <c r="F88" s="684"/>
      <c r="G88" s="685">
        <v>4</v>
      </c>
      <c r="H88" s="685">
        <f>H89+H90</f>
        <v>120</v>
      </c>
      <c r="I88" s="956"/>
      <c r="J88" s="956"/>
      <c r="K88" s="956"/>
      <c r="L88" s="957"/>
      <c r="M88" s="958"/>
      <c r="N88" s="959"/>
      <c r="O88" s="956"/>
      <c r="P88" s="956"/>
      <c r="Q88" s="956"/>
      <c r="R88" s="956"/>
      <c r="S88" s="960"/>
      <c r="T88" s="865"/>
      <c r="U88" s="1362"/>
      <c r="V88" s="1363"/>
      <c r="W88" s="755"/>
      <c r="X88" s="1362"/>
      <c r="Y88" s="1363"/>
      <c r="Z88" s="975"/>
      <c r="AA88" s="754"/>
      <c r="AB88" s="754"/>
    </row>
    <row r="89" spans="1:28" s="156" customFormat="1" ht="15.75">
      <c r="A89" s="1232"/>
      <c r="B89" s="943" t="s">
        <v>68</v>
      </c>
      <c r="C89" s="687"/>
      <c r="D89" s="687"/>
      <c r="E89" s="687"/>
      <c r="F89" s="684"/>
      <c r="G89" s="685">
        <v>1</v>
      </c>
      <c r="H89" s="684">
        <f>G89*30</f>
        <v>30</v>
      </c>
      <c r="I89" s="687"/>
      <c r="J89" s="684"/>
      <c r="K89" s="684"/>
      <c r="L89" s="689"/>
      <c r="M89" s="944"/>
      <c r="N89" s="787"/>
      <c r="O89" s="687"/>
      <c r="P89" s="687"/>
      <c r="Q89" s="687"/>
      <c r="R89" s="687"/>
      <c r="S89" s="788"/>
      <c r="T89" s="869"/>
      <c r="U89" s="1362"/>
      <c r="V89" s="1363"/>
      <c r="W89" s="782"/>
      <c r="X89" s="1362"/>
      <c r="Y89" s="1363"/>
      <c r="Z89" s="976"/>
      <c r="AA89" s="754"/>
      <c r="AB89" s="754"/>
    </row>
    <row r="90" spans="1:30" s="286" customFormat="1" ht="17.25" customHeight="1">
      <c r="A90" s="1254" t="s">
        <v>161</v>
      </c>
      <c r="B90" s="945" t="s">
        <v>69</v>
      </c>
      <c r="C90" s="793">
        <v>5</v>
      </c>
      <c r="D90" s="793"/>
      <c r="E90" s="793"/>
      <c r="F90" s="683"/>
      <c r="G90" s="1685">
        <v>3</v>
      </c>
      <c r="H90" s="683">
        <f>G90*30</f>
        <v>90</v>
      </c>
      <c r="I90" s="793">
        <f>J90+K90+L90</f>
        <v>10</v>
      </c>
      <c r="J90" s="683">
        <v>8</v>
      </c>
      <c r="K90" s="683"/>
      <c r="L90" s="795">
        <v>2</v>
      </c>
      <c r="M90" s="946">
        <f>H90-I90</f>
        <v>80</v>
      </c>
      <c r="N90" s="792"/>
      <c r="O90" s="793"/>
      <c r="P90" s="793"/>
      <c r="Q90" s="793"/>
      <c r="R90" s="793"/>
      <c r="S90" s="794"/>
      <c r="T90" s="1233"/>
      <c r="U90" s="1362"/>
      <c r="V90" s="1363"/>
      <c r="W90" s="855"/>
      <c r="X90" s="1362"/>
      <c r="Y90" s="1363"/>
      <c r="Z90" s="1257" t="s">
        <v>213</v>
      </c>
      <c r="AA90" s="754"/>
      <c r="AB90" s="754"/>
      <c r="AD90" s="286">
        <v>3</v>
      </c>
    </row>
    <row r="91" spans="1:28" s="290" customFormat="1" ht="15.75">
      <c r="A91" s="1232" t="s">
        <v>162</v>
      </c>
      <c r="B91" s="754" t="s">
        <v>65</v>
      </c>
      <c r="C91" s="947"/>
      <c r="D91" s="947"/>
      <c r="E91" s="947"/>
      <c r="F91" s="948"/>
      <c r="G91" s="685">
        <f>G92+G93</f>
        <v>3</v>
      </c>
      <c r="H91" s="685">
        <f>H92+H93</f>
        <v>90</v>
      </c>
      <c r="I91" s="895"/>
      <c r="J91" s="895"/>
      <c r="K91" s="895"/>
      <c r="L91" s="949"/>
      <c r="M91" s="944"/>
      <c r="N91" s="787"/>
      <c r="O91" s="687"/>
      <c r="P91" s="687"/>
      <c r="Q91" s="687"/>
      <c r="R91" s="687"/>
      <c r="S91" s="788"/>
      <c r="T91" s="869"/>
      <c r="U91" s="1362"/>
      <c r="V91" s="1363"/>
      <c r="W91" s="782"/>
      <c r="X91" s="1362"/>
      <c r="Y91" s="1363"/>
      <c r="Z91" s="1259"/>
      <c r="AA91" s="754"/>
      <c r="AB91" s="754"/>
    </row>
    <row r="92" spans="1:28" s="290" customFormat="1" ht="15.75">
      <c r="A92" s="1232"/>
      <c r="B92" s="943" t="s">
        <v>68</v>
      </c>
      <c r="C92" s="947"/>
      <c r="D92" s="947"/>
      <c r="E92" s="947"/>
      <c r="F92" s="948"/>
      <c r="G92" s="685">
        <v>1</v>
      </c>
      <c r="H92" s="947">
        <f>G92*30</f>
        <v>30</v>
      </c>
      <c r="I92" s="947"/>
      <c r="J92" s="947"/>
      <c r="K92" s="947"/>
      <c r="L92" s="689"/>
      <c r="M92" s="944"/>
      <c r="N92" s="787"/>
      <c r="O92" s="687"/>
      <c r="P92" s="687"/>
      <c r="Q92" s="687"/>
      <c r="R92" s="687"/>
      <c r="S92" s="788"/>
      <c r="T92" s="869"/>
      <c r="U92" s="1362"/>
      <c r="V92" s="1363"/>
      <c r="W92" s="782"/>
      <c r="X92" s="1362"/>
      <c r="Y92" s="1363"/>
      <c r="Z92" s="1259"/>
      <c r="AA92" s="754"/>
      <c r="AB92" s="754"/>
    </row>
    <row r="93" spans="1:30" s="286" customFormat="1" ht="15.75">
      <c r="A93" s="1254" t="s">
        <v>163</v>
      </c>
      <c r="B93" s="945" t="s">
        <v>69</v>
      </c>
      <c r="C93" s="951"/>
      <c r="D93" s="951">
        <v>1</v>
      </c>
      <c r="E93" s="951"/>
      <c r="F93" s="952"/>
      <c r="G93" s="1685">
        <v>2</v>
      </c>
      <c r="H93" s="951">
        <f>G93*30</f>
        <v>60</v>
      </c>
      <c r="I93" s="951">
        <f>J93+K93+L93</f>
        <v>4</v>
      </c>
      <c r="J93" s="951">
        <v>4</v>
      </c>
      <c r="K93" s="951"/>
      <c r="L93" s="795"/>
      <c r="M93" s="946">
        <f>H93-I93</f>
        <v>56</v>
      </c>
      <c r="N93" s="792"/>
      <c r="O93" s="793"/>
      <c r="P93" s="793"/>
      <c r="Q93" s="793"/>
      <c r="R93" s="793"/>
      <c r="S93" s="794"/>
      <c r="T93" s="1233" t="s">
        <v>204</v>
      </c>
      <c r="U93" s="1362"/>
      <c r="V93" s="1363"/>
      <c r="W93" s="855"/>
      <c r="X93" s="1362"/>
      <c r="Y93" s="1363"/>
      <c r="Z93" s="1257"/>
      <c r="AA93" s="754"/>
      <c r="AB93" s="754"/>
      <c r="AD93" s="286">
        <v>1</v>
      </c>
    </row>
    <row r="94" spans="1:28" s="290" customFormat="1" ht="15.75">
      <c r="A94" s="1232" t="s">
        <v>164</v>
      </c>
      <c r="B94" s="754" t="s">
        <v>39</v>
      </c>
      <c r="C94" s="947"/>
      <c r="D94" s="947"/>
      <c r="E94" s="947"/>
      <c r="F94" s="948"/>
      <c r="G94" s="685">
        <f>G95+G96</f>
        <v>4</v>
      </c>
      <c r="H94" s="685">
        <f>H95+H96</f>
        <v>120</v>
      </c>
      <c r="I94" s="895"/>
      <c r="J94" s="895"/>
      <c r="K94" s="895"/>
      <c r="L94" s="949"/>
      <c r="M94" s="950"/>
      <c r="N94" s="894"/>
      <c r="O94" s="895"/>
      <c r="P94" s="895"/>
      <c r="Q94" s="895"/>
      <c r="R94" s="895"/>
      <c r="S94" s="896"/>
      <c r="T94" s="869"/>
      <c r="U94" s="1362"/>
      <c r="V94" s="1363"/>
      <c r="W94" s="782"/>
      <c r="X94" s="1362"/>
      <c r="Y94" s="1363"/>
      <c r="Z94" s="1259"/>
      <c r="AA94" s="754"/>
      <c r="AB94" s="754"/>
    </row>
    <row r="95" spans="1:28" s="290" customFormat="1" ht="15.75">
      <c r="A95" s="1232"/>
      <c r="B95" s="943" t="s">
        <v>68</v>
      </c>
      <c r="C95" s="947"/>
      <c r="D95" s="947"/>
      <c r="E95" s="947"/>
      <c r="F95" s="948"/>
      <c r="G95" s="685">
        <v>1</v>
      </c>
      <c r="H95" s="947">
        <f>G95*30</f>
        <v>30</v>
      </c>
      <c r="I95" s="947"/>
      <c r="J95" s="947"/>
      <c r="K95" s="947"/>
      <c r="L95" s="949"/>
      <c r="M95" s="944"/>
      <c r="N95" s="787"/>
      <c r="O95" s="687"/>
      <c r="P95" s="687"/>
      <c r="Q95" s="687"/>
      <c r="R95" s="687"/>
      <c r="S95" s="788"/>
      <c r="T95" s="869"/>
      <c r="U95" s="1362"/>
      <c r="V95" s="1363"/>
      <c r="W95" s="782"/>
      <c r="X95" s="1362"/>
      <c r="Y95" s="1363"/>
      <c r="Z95" s="1259"/>
      <c r="AA95" s="754"/>
      <c r="AB95" s="754"/>
    </row>
    <row r="96" spans="1:30" s="286" customFormat="1" ht="15.75">
      <c r="A96" s="1254" t="s">
        <v>165</v>
      </c>
      <c r="B96" s="945" t="s">
        <v>69</v>
      </c>
      <c r="C96" s="951">
        <v>3</v>
      </c>
      <c r="D96" s="951"/>
      <c r="E96" s="951"/>
      <c r="F96" s="952"/>
      <c r="G96" s="1685">
        <v>3</v>
      </c>
      <c r="H96" s="951">
        <f>G96*30</f>
        <v>90</v>
      </c>
      <c r="I96" s="951">
        <f>J96+K96+L96</f>
        <v>6</v>
      </c>
      <c r="J96" s="951">
        <v>4</v>
      </c>
      <c r="K96" s="951"/>
      <c r="L96" s="964">
        <v>2</v>
      </c>
      <c r="M96" s="946">
        <f>H96-I96</f>
        <v>84</v>
      </c>
      <c r="N96" s="792"/>
      <c r="O96" s="793"/>
      <c r="P96" s="793"/>
      <c r="Q96" s="793"/>
      <c r="R96" s="793"/>
      <c r="S96" s="794"/>
      <c r="T96" s="1233"/>
      <c r="U96" s="1362"/>
      <c r="V96" s="1363"/>
      <c r="W96" s="855" t="s">
        <v>215</v>
      </c>
      <c r="X96" s="1362"/>
      <c r="Y96" s="1363"/>
      <c r="Z96" s="1257"/>
      <c r="AA96" s="754"/>
      <c r="AB96" s="754"/>
      <c r="AD96" s="286">
        <v>2</v>
      </c>
    </row>
    <row r="97" spans="1:28" s="290" customFormat="1" ht="15.75">
      <c r="A97" s="1232" t="s">
        <v>166</v>
      </c>
      <c r="B97" s="754" t="s">
        <v>74</v>
      </c>
      <c r="C97" s="947"/>
      <c r="D97" s="895"/>
      <c r="E97" s="895"/>
      <c r="F97" s="948"/>
      <c r="G97" s="685">
        <v>3</v>
      </c>
      <c r="H97" s="685">
        <f>H98+H99</f>
        <v>90</v>
      </c>
      <c r="I97" s="947"/>
      <c r="J97" s="947"/>
      <c r="K97" s="947"/>
      <c r="L97" s="689"/>
      <c r="M97" s="944"/>
      <c r="N97" s="787"/>
      <c r="O97" s="687"/>
      <c r="P97" s="687"/>
      <c r="Q97" s="687"/>
      <c r="R97" s="687"/>
      <c r="S97" s="788"/>
      <c r="T97" s="869"/>
      <c r="U97" s="1362"/>
      <c r="V97" s="1363"/>
      <c r="W97" s="782"/>
      <c r="X97" s="1362"/>
      <c r="Y97" s="1363"/>
      <c r="Z97" s="1259"/>
      <c r="AA97" s="754"/>
      <c r="AB97" s="754"/>
    </row>
    <row r="98" spans="1:28" s="290" customFormat="1" ht="15.75">
      <c r="A98" s="1232"/>
      <c r="B98" s="943" t="s">
        <v>68</v>
      </c>
      <c r="C98" s="947"/>
      <c r="D98" s="895"/>
      <c r="E98" s="895"/>
      <c r="F98" s="948"/>
      <c r="G98" s="685">
        <v>1</v>
      </c>
      <c r="H98" s="947">
        <f>G98*30</f>
        <v>30</v>
      </c>
      <c r="I98" s="947"/>
      <c r="J98" s="947"/>
      <c r="K98" s="947"/>
      <c r="L98" s="689"/>
      <c r="M98" s="944"/>
      <c r="N98" s="787"/>
      <c r="O98" s="687"/>
      <c r="P98" s="687"/>
      <c r="Q98" s="687"/>
      <c r="R98" s="687"/>
      <c r="S98" s="788"/>
      <c r="T98" s="869"/>
      <c r="U98" s="1362"/>
      <c r="V98" s="1363"/>
      <c r="W98" s="782"/>
      <c r="X98" s="1362"/>
      <c r="Y98" s="1363"/>
      <c r="Z98" s="1259"/>
      <c r="AA98" s="754"/>
      <c r="AB98" s="754"/>
    </row>
    <row r="99" spans="1:30" s="286" customFormat="1" ht="15.75">
      <c r="A99" s="1254" t="s">
        <v>167</v>
      </c>
      <c r="B99" s="945" t="s">
        <v>69</v>
      </c>
      <c r="C99" s="951"/>
      <c r="D99" s="968">
        <v>4</v>
      </c>
      <c r="E99" s="968"/>
      <c r="F99" s="952"/>
      <c r="G99" s="1685">
        <v>2</v>
      </c>
      <c r="H99" s="951">
        <f>G99*30</f>
        <v>60</v>
      </c>
      <c r="I99" s="951">
        <v>4</v>
      </c>
      <c r="J99" s="951">
        <v>4</v>
      </c>
      <c r="K99" s="951"/>
      <c r="L99" s="795"/>
      <c r="M99" s="946">
        <f>H99-I99</f>
        <v>56</v>
      </c>
      <c r="N99" s="792"/>
      <c r="O99" s="793"/>
      <c r="P99" s="793"/>
      <c r="Q99" s="793"/>
      <c r="R99" s="793"/>
      <c r="S99" s="794"/>
      <c r="T99" s="1233"/>
      <c r="U99" s="1362"/>
      <c r="V99" s="1363"/>
      <c r="W99" s="855"/>
      <c r="X99" s="1375" t="s">
        <v>204</v>
      </c>
      <c r="Y99" s="1374"/>
      <c r="Z99" s="1257"/>
      <c r="AA99" s="781"/>
      <c r="AB99" s="781"/>
      <c r="AD99" s="286">
        <v>2</v>
      </c>
    </row>
    <row r="100" spans="1:28" s="156" customFormat="1" ht="15.75">
      <c r="A100" s="965" t="s">
        <v>168</v>
      </c>
      <c r="B100" s="754" t="s">
        <v>47</v>
      </c>
      <c r="C100" s="947"/>
      <c r="D100" s="947"/>
      <c r="E100" s="947"/>
      <c r="F100" s="948"/>
      <c r="G100" s="966">
        <f>G101+G102</f>
        <v>4</v>
      </c>
      <c r="H100" s="966">
        <f>H101+H102</f>
        <v>120</v>
      </c>
      <c r="I100" s="684"/>
      <c r="J100" s="684"/>
      <c r="K100" s="684"/>
      <c r="L100" s="691"/>
      <c r="M100" s="977"/>
      <c r="N100" s="784"/>
      <c r="O100" s="684"/>
      <c r="P100" s="684"/>
      <c r="Q100" s="684"/>
      <c r="R100" s="684"/>
      <c r="S100" s="785"/>
      <c r="T100" s="869"/>
      <c r="U100" s="1362"/>
      <c r="V100" s="1363"/>
      <c r="W100" s="782"/>
      <c r="X100" s="1362"/>
      <c r="Y100" s="1363"/>
      <c r="Z100" s="1259"/>
      <c r="AA100" s="754"/>
      <c r="AB100" s="754"/>
    </row>
    <row r="101" spans="1:28" s="156" customFormat="1" ht="15.75">
      <c r="A101" s="965"/>
      <c r="B101" s="943" t="s">
        <v>68</v>
      </c>
      <c r="C101" s="947"/>
      <c r="D101" s="947"/>
      <c r="E101" s="947"/>
      <c r="F101" s="948"/>
      <c r="G101" s="684">
        <v>1</v>
      </c>
      <c r="H101" s="947">
        <f>G101*30</f>
        <v>30</v>
      </c>
      <c r="I101" s="895"/>
      <c r="J101" s="947"/>
      <c r="K101" s="947"/>
      <c r="L101" s="962"/>
      <c r="M101" s="944"/>
      <c r="N101" s="787"/>
      <c r="O101" s="687"/>
      <c r="P101" s="687"/>
      <c r="Q101" s="687"/>
      <c r="R101" s="687"/>
      <c r="S101" s="788"/>
      <c r="T101" s="869"/>
      <c r="U101" s="1362"/>
      <c r="V101" s="1363"/>
      <c r="W101" s="782"/>
      <c r="X101" s="1362"/>
      <c r="Y101" s="1363"/>
      <c r="Z101" s="1259"/>
      <c r="AA101" s="754"/>
      <c r="AB101" s="754"/>
    </row>
    <row r="102" spans="1:30" s="286" customFormat="1" ht="15.75">
      <c r="A102" s="967" t="s">
        <v>169</v>
      </c>
      <c r="B102" s="945" t="s">
        <v>69</v>
      </c>
      <c r="C102" s="793">
        <v>5</v>
      </c>
      <c r="D102" s="951"/>
      <c r="E102" s="951"/>
      <c r="F102" s="952"/>
      <c r="G102" s="1234">
        <v>3</v>
      </c>
      <c r="H102" s="951">
        <f>G102*30</f>
        <v>90</v>
      </c>
      <c r="I102" s="968">
        <f>J102+K102+L102</f>
        <v>10</v>
      </c>
      <c r="J102" s="951">
        <v>8</v>
      </c>
      <c r="K102" s="951"/>
      <c r="L102" s="964">
        <v>2</v>
      </c>
      <c r="M102" s="946">
        <f>H102-I102</f>
        <v>80</v>
      </c>
      <c r="N102" s="792"/>
      <c r="O102" s="793"/>
      <c r="P102" s="793"/>
      <c r="Q102" s="793"/>
      <c r="R102" s="793"/>
      <c r="S102" s="794"/>
      <c r="T102" s="1233"/>
      <c r="U102" s="1362"/>
      <c r="V102" s="1363"/>
      <c r="W102" s="855"/>
      <c r="X102" s="1362"/>
      <c r="Y102" s="1363"/>
      <c r="Z102" s="1257" t="s">
        <v>213</v>
      </c>
      <c r="AA102" s="754"/>
      <c r="AB102" s="754"/>
      <c r="AD102" s="286">
        <v>3</v>
      </c>
    </row>
    <row r="103" spans="1:28" s="290" customFormat="1" ht="17.25" customHeight="1">
      <c r="A103" s="1232" t="s">
        <v>170</v>
      </c>
      <c r="B103" s="754" t="s">
        <v>62</v>
      </c>
      <c r="C103" s="947"/>
      <c r="D103" s="947"/>
      <c r="E103" s="947"/>
      <c r="F103" s="948"/>
      <c r="G103" s="685">
        <f>G104+G105+G106</f>
        <v>11</v>
      </c>
      <c r="H103" s="685">
        <f>H104+H105+H106</f>
        <v>330</v>
      </c>
      <c r="I103" s="895"/>
      <c r="J103" s="895"/>
      <c r="K103" s="895"/>
      <c r="L103" s="949"/>
      <c r="M103" s="950"/>
      <c r="N103" s="894"/>
      <c r="O103" s="895"/>
      <c r="P103" s="895"/>
      <c r="Q103" s="895"/>
      <c r="R103" s="895"/>
      <c r="S103" s="896"/>
      <c r="T103" s="869"/>
      <c r="U103" s="1362"/>
      <c r="V103" s="1363"/>
      <c r="W103" s="782"/>
      <c r="X103" s="1362"/>
      <c r="Y103" s="1363"/>
      <c r="Z103" s="1259"/>
      <c r="AA103" s="754"/>
      <c r="AB103" s="754"/>
    </row>
    <row r="104" spans="1:28" s="290" customFormat="1" ht="16.5" customHeight="1">
      <c r="A104" s="1232"/>
      <c r="B104" s="943" t="s">
        <v>68</v>
      </c>
      <c r="C104" s="947"/>
      <c r="D104" s="947"/>
      <c r="E104" s="947"/>
      <c r="F104" s="948"/>
      <c r="G104" s="685">
        <v>1.5</v>
      </c>
      <c r="H104" s="947">
        <f>G104*30</f>
        <v>45</v>
      </c>
      <c r="I104" s="947"/>
      <c r="J104" s="947"/>
      <c r="K104" s="947"/>
      <c r="L104" s="962"/>
      <c r="M104" s="944"/>
      <c r="N104" s="787"/>
      <c r="O104" s="687"/>
      <c r="P104" s="687"/>
      <c r="Q104" s="687"/>
      <c r="R104" s="687"/>
      <c r="S104" s="788"/>
      <c r="T104" s="869"/>
      <c r="U104" s="1362"/>
      <c r="V104" s="1363"/>
      <c r="W104" s="782"/>
      <c r="X104" s="1362"/>
      <c r="Y104" s="1363"/>
      <c r="Z104" s="1259"/>
      <c r="AA104" s="754"/>
      <c r="AB104" s="754"/>
    </row>
    <row r="105" spans="1:30" s="286" customFormat="1" ht="15.75">
      <c r="A105" s="1254" t="s">
        <v>171</v>
      </c>
      <c r="B105" s="945" t="s">
        <v>95</v>
      </c>
      <c r="C105" s="951">
        <v>2</v>
      </c>
      <c r="D105" s="951"/>
      <c r="E105" s="951"/>
      <c r="F105" s="952"/>
      <c r="G105" s="1685">
        <v>8</v>
      </c>
      <c r="H105" s="951">
        <f>G105*30</f>
        <v>240</v>
      </c>
      <c r="I105" s="951">
        <f>J105+K105+L105</f>
        <v>10</v>
      </c>
      <c r="J105" s="951">
        <v>8</v>
      </c>
      <c r="K105" s="951"/>
      <c r="L105" s="964">
        <v>2</v>
      </c>
      <c r="M105" s="946">
        <f>H105-I105</f>
        <v>230</v>
      </c>
      <c r="N105" s="792"/>
      <c r="O105" s="793"/>
      <c r="P105" s="793"/>
      <c r="Q105" s="793"/>
      <c r="R105" s="793"/>
      <c r="S105" s="794"/>
      <c r="T105" s="1233"/>
      <c r="U105" s="1373" t="s">
        <v>213</v>
      </c>
      <c r="V105" s="1374"/>
      <c r="W105" s="855"/>
      <c r="X105" s="1362"/>
      <c r="Y105" s="1363"/>
      <c r="Z105" s="1257"/>
      <c r="AA105" s="754"/>
      <c r="AB105" s="754"/>
      <c r="AD105" s="286">
        <v>1</v>
      </c>
    </row>
    <row r="106" spans="1:30" s="286" customFormat="1" ht="15.75">
      <c r="A106" s="1254" t="s">
        <v>172</v>
      </c>
      <c r="B106" s="781" t="s">
        <v>63</v>
      </c>
      <c r="C106" s="793"/>
      <c r="D106" s="793"/>
      <c r="E106" s="793"/>
      <c r="F106" s="968">
        <v>4</v>
      </c>
      <c r="G106" s="1685">
        <v>1.5</v>
      </c>
      <c r="H106" s="951">
        <f>G106*30</f>
        <v>45</v>
      </c>
      <c r="I106" s="951">
        <v>4</v>
      </c>
      <c r="J106" s="951"/>
      <c r="K106" s="951"/>
      <c r="L106" s="964">
        <v>4</v>
      </c>
      <c r="M106" s="946">
        <f>H106-I106</f>
        <v>41</v>
      </c>
      <c r="N106" s="792"/>
      <c r="O106" s="793"/>
      <c r="P106" s="793"/>
      <c r="Q106" s="793"/>
      <c r="R106" s="793"/>
      <c r="S106" s="794"/>
      <c r="T106" s="1233"/>
      <c r="U106" s="1362"/>
      <c r="V106" s="1363"/>
      <c r="W106" s="855"/>
      <c r="X106" s="1373" t="s">
        <v>204</v>
      </c>
      <c r="Y106" s="1374"/>
      <c r="Z106" s="1257"/>
      <c r="AA106" s="754"/>
      <c r="AB106" s="754"/>
      <c r="AD106" s="286">
        <v>2</v>
      </c>
    </row>
    <row r="107" spans="1:28" s="156" customFormat="1" ht="15.75">
      <c r="A107" s="965" t="s">
        <v>173</v>
      </c>
      <c r="B107" s="754" t="s">
        <v>44</v>
      </c>
      <c r="C107" s="947"/>
      <c r="D107" s="947"/>
      <c r="E107" s="947"/>
      <c r="F107" s="948"/>
      <c r="G107" s="978">
        <f>G108+G109+G110</f>
        <v>5</v>
      </c>
      <c r="H107" s="978">
        <f>H108+H109+H110</f>
        <v>150</v>
      </c>
      <c r="I107" s="684"/>
      <c r="J107" s="684"/>
      <c r="K107" s="684"/>
      <c r="L107" s="691"/>
      <c r="M107" s="977"/>
      <c r="N107" s="784"/>
      <c r="O107" s="684"/>
      <c r="P107" s="684"/>
      <c r="Q107" s="684"/>
      <c r="R107" s="684"/>
      <c r="S107" s="785"/>
      <c r="T107" s="979"/>
      <c r="U107" s="1362"/>
      <c r="V107" s="1363"/>
      <c r="W107" s="782"/>
      <c r="X107" s="1362"/>
      <c r="Y107" s="1363"/>
      <c r="Z107" s="1259"/>
      <c r="AA107" s="754"/>
      <c r="AB107" s="754"/>
    </row>
    <row r="108" spans="1:28" s="156" customFormat="1" ht="15.75">
      <c r="A108" s="965"/>
      <c r="B108" s="943" t="s">
        <v>68</v>
      </c>
      <c r="C108" s="947"/>
      <c r="D108" s="947"/>
      <c r="E108" s="947"/>
      <c r="F108" s="948"/>
      <c r="G108" s="684">
        <v>1.5</v>
      </c>
      <c r="H108" s="947">
        <f aca="true" t="shared" si="5" ref="H108:H113">G108*30</f>
        <v>45</v>
      </c>
      <c r="I108" s="895"/>
      <c r="J108" s="947"/>
      <c r="K108" s="947"/>
      <c r="L108" s="962"/>
      <c r="M108" s="944"/>
      <c r="N108" s="787"/>
      <c r="O108" s="687"/>
      <c r="P108" s="687"/>
      <c r="Q108" s="687"/>
      <c r="R108" s="687"/>
      <c r="S108" s="788"/>
      <c r="T108" s="869"/>
      <c r="U108" s="1362"/>
      <c r="V108" s="1363"/>
      <c r="W108" s="782"/>
      <c r="X108" s="1362"/>
      <c r="Y108" s="1363"/>
      <c r="Z108" s="1259"/>
      <c r="AA108" s="754"/>
      <c r="AB108" s="754"/>
    </row>
    <row r="109" spans="1:30" s="286" customFormat="1" ht="15.75">
      <c r="A109" s="967" t="s">
        <v>174</v>
      </c>
      <c r="B109" s="945" t="s">
        <v>69</v>
      </c>
      <c r="C109" s="951"/>
      <c r="D109" s="968">
        <v>4</v>
      </c>
      <c r="E109" s="968"/>
      <c r="F109" s="952"/>
      <c r="G109" s="1234">
        <v>2.5</v>
      </c>
      <c r="H109" s="951">
        <f t="shared" si="5"/>
        <v>75</v>
      </c>
      <c r="I109" s="968">
        <f>J109+K109+L109</f>
        <v>6</v>
      </c>
      <c r="J109" s="951">
        <v>4</v>
      </c>
      <c r="K109" s="951"/>
      <c r="L109" s="964">
        <v>2</v>
      </c>
      <c r="M109" s="946">
        <f>H109-I109</f>
        <v>69</v>
      </c>
      <c r="N109" s="792"/>
      <c r="O109" s="793"/>
      <c r="P109" s="793"/>
      <c r="Q109" s="793"/>
      <c r="R109" s="793"/>
      <c r="S109" s="794"/>
      <c r="T109" s="1233"/>
      <c r="U109" s="1362"/>
      <c r="V109" s="1363"/>
      <c r="W109" s="855"/>
      <c r="X109" s="1373" t="s">
        <v>215</v>
      </c>
      <c r="Y109" s="1374"/>
      <c r="Z109" s="1257"/>
      <c r="AA109" s="754"/>
      <c r="AB109" s="754"/>
      <c r="AD109" s="286">
        <v>2</v>
      </c>
    </row>
    <row r="110" spans="1:30" s="286" customFormat="1" ht="30" customHeight="1">
      <c r="A110" s="1254" t="s">
        <v>175</v>
      </c>
      <c r="B110" s="781" t="s">
        <v>73</v>
      </c>
      <c r="C110" s="793"/>
      <c r="D110" s="793"/>
      <c r="E110" s="793"/>
      <c r="F110" s="683">
        <v>5</v>
      </c>
      <c r="G110" s="1685">
        <v>1</v>
      </c>
      <c r="H110" s="683">
        <f t="shared" si="5"/>
        <v>30</v>
      </c>
      <c r="I110" s="968">
        <f>J110+K110+L110</f>
        <v>4</v>
      </c>
      <c r="J110" s="683"/>
      <c r="K110" s="683"/>
      <c r="L110" s="795">
        <v>4</v>
      </c>
      <c r="M110" s="946">
        <f>H110-I110</f>
        <v>26</v>
      </c>
      <c r="N110" s="792"/>
      <c r="O110" s="793"/>
      <c r="P110" s="793"/>
      <c r="Q110" s="793"/>
      <c r="R110" s="793"/>
      <c r="S110" s="794"/>
      <c r="T110" s="1233"/>
      <c r="U110" s="1362"/>
      <c r="V110" s="1363"/>
      <c r="W110" s="855"/>
      <c r="X110" s="1362"/>
      <c r="Y110" s="1363"/>
      <c r="Z110" s="1257" t="s">
        <v>204</v>
      </c>
      <c r="AA110" s="754"/>
      <c r="AB110" s="754"/>
      <c r="AD110" s="286">
        <v>3</v>
      </c>
    </row>
    <row r="111" spans="1:28" s="286" customFormat="1" ht="31.5" customHeight="1" hidden="1">
      <c r="A111" s="1232" t="s">
        <v>176</v>
      </c>
      <c r="B111" s="980" t="s">
        <v>219</v>
      </c>
      <c r="C111" s="801"/>
      <c r="D111" s="801"/>
      <c r="E111" s="801"/>
      <c r="F111" s="981"/>
      <c r="G111" s="982">
        <f>G112+G113</f>
        <v>7</v>
      </c>
      <c r="H111" s="683">
        <f t="shared" si="5"/>
        <v>210</v>
      </c>
      <c r="I111" s="983"/>
      <c r="J111" s="981"/>
      <c r="K111" s="981"/>
      <c r="L111" s="803"/>
      <c r="M111" s="946"/>
      <c r="N111" s="792"/>
      <c r="O111" s="793"/>
      <c r="P111" s="793"/>
      <c r="Q111" s="793"/>
      <c r="R111" s="793"/>
      <c r="S111" s="794"/>
      <c r="T111" s="915"/>
      <c r="U111" s="1362"/>
      <c r="V111" s="1363"/>
      <c r="W111" s="914"/>
      <c r="X111" s="1362"/>
      <c r="Y111" s="1363"/>
      <c r="Z111" s="984"/>
      <c r="AA111" s="754"/>
      <c r="AB111" s="754"/>
    </row>
    <row r="112" spans="1:28" s="286" customFormat="1" ht="15.75" customHeight="1" hidden="1">
      <c r="A112" s="1254"/>
      <c r="B112" s="943" t="s">
        <v>68</v>
      </c>
      <c r="C112" s="801"/>
      <c r="D112" s="801"/>
      <c r="E112" s="801"/>
      <c r="F112" s="981"/>
      <c r="G112" s="982">
        <v>1</v>
      </c>
      <c r="H112" s="683">
        <f t="shared" si="5"/>
        <v>30</v>
      </c>
      <c r="I112" s="983"/>
      <c r="J112" s="981"/>
      <c r="K112" s="981"/>
      <c r="L112" s="803"/>
      <c r="M112" s="946"/>
      <c r="N112" s="792"/>
      <c r="O112" s="793"/>
      <c r="P112" s="793"/>
      <c r="Q112" s="793"/>
      <c r="R112" s="793"/>
      <c r="S112" s="794"/>
      <c r="T112" s="915"/>
      <c r="U112" s="1362"/>
      <c r="V112" s="1363"/>
      <c r="W112" s="914"/>
      <c r="X112" s="1362"/>
      <c r="Y112" s="1363"/>
      <c r="Z112" s="984"/>
      <c r="AA112" s="754"/>
      <c r="AB112" s="754"/>
    </row>
    <row r="113" spans="1:28" s="567" customFormat="1" ht="15.75" customHeight="1" hidden="1">
      <c r="A113" s="967" t="s">
        <v>177</v>
      </c>
      <c r="B113" s="945" t="s">
        <v>69</v>
      </c>
      <c r="C113" s="801" t="s">
        <v>249</v>
      </c>
      <c r="D113" s="801"/>
      <c r="E113" s="801"/>
      <c r="F113" s="981"/>
      <c r="G113" s="982">
        <v>6</v>
      </c>
      <c r="H113" s="683">
        <f t="shared" si="5"/>
        <v>180</v>
      </c>
      <c r="I113" s="983">
        <f>J113+K113+L113</f>
        <v>12</v>
      </c>
      <c r="J113" s="981">
        <v>8</v>
      </c>
      <c r="K113" s="981"/>
      <c r="L113" s="803">
        <v>4</v>
      </c>
      <c r="M113" s="946">
        <f>H113-I113</f>
        <v>168</v>
      </c>
      <c r="N113" s="792"/>
      <c r="O113" s="793"/>
      <c r="P113" s="793"/>
      <c r="Q113" s="793"/>
      <c r="R113" s="793"/>
      <c r="S113" s="794"/>
      <c r="T113" s="915"/>
      <c r="U113" s="1687"/>
      <c r="V113" s="1688"/>
      <c r="W113" s="914" t="s">
        <v>222</v>
      </c>
      <c r="X113" s="1687"/>
      <c r="Y113" s="1688"/>
      <c r="Z113" s="984"/>
      <c r="AA113" s="980"/>
      <c r="AB113" s="980"/>
    </row>
    <row r="114" spans="1:28" s="156" customFormat="1" ht="15.75">
      <c r="A114" s="1232" t="s">
        <v>220</v>
      </c>
      <c r="B114" s="955" t="s">
        <v>55</v>
      </c>
      <c r="C114" s="985"/>
      <c r="D114" s="985"/>
      <c r="E114" s="985"/>
      <c r="F114" s="986"/>
      <c r="G114" s="987">
        <v>3</v>
      </c>
      <c r="H114" s="987">
        <f>H115+H116</f>
        <v>105</v>
      </c>
      <c r="I114" s="988"/>
      <c r="J114" s="986"/>
      <c r="K114" s="986"/>
      <c r="L114" s="989"/>
      <c r="M114" s="990"/>
      <c r="N114" s="787"/>
      <c r="O114" s="687"/>
      <c r="P114" s="687"/>
      <c r="Q114" s="687"/>
      <c r="R114" s="687"/>
      <c r="S114" s="788"/>
      <c r="T114" s="690"/>
      <c r="U114" s="1362"/>
      <c r="V114" s="1363"/>
      <c r="W114" s="688"/>
      <c r="X114" s="1362"/>
      <c r="Y114" s="1363"/>
      <c r="Z114" s="790"/>
      <c r="AA114" s="754"/>
      <c r="AB114" s="754"/>
    </row>
    <row r="115" spans="1:28" s="156" customFormat="1" ht="15.75">
      <c r="A115" s="1232"/>
      <c r="B115" s="943" t="s">
        <v>68</v>
      </c>
      <c r="C115" s="985"/>
      <c r="D115" s="985"/>
      <c r="E115" s="985"/>
      <c r="F115" s="986"/>
      <c r="G115" s="987">
        <v>1.5</v>
      </c>
      <c r="H115" s="986">
        <f>G115*30</f>
        <v>45</v>
      </c>
      <c r="I115" s="988"/>
      <c r="J115" s="986"/>
      <c r="K115" s="986"/>
      <c r="L115" s="989"/>
      <c r="M115" s="990"/>
      <c r="N115" s="787"/>
      <c r="O115" s="687"/>
      <c r="P115" s="687"/>
      <c r="Q115" s="687"/>
      <c r="R115" s="687"/>
      <c r="S115" s="788"/>
      <c r="T115" s="690"/>
      <c r="U115" s="1362"/>
      <c r="V115" s="1363"/>
      <c r="W115" s="688"/>
      <c r="X115" s="1362"/>
      <c r="Y115" s="1363"/>
      <c r="Z115" s="790"/>
      <c r="AA115" s="754"/>
      <c r="AB115" s="754"/>
    </row>
    <row r="116" spans="1:30" s="286" customFormat="1" ht="18" customHeight="1" thickBot="1">
      <c r="A116" s="967" t="s">
        <v>221</v>
      </c>
      <c r="B116" s="945" t="s">
        <v>69</v>
      </c>
      <c r="C116" s="801" t="s">
        <v>297</v>
      </c>
      <c r="D116" s="801"/>
      <c r="E116" s="801"/>
      <c r="F116" s="981"/>
      <c r="G116" s="1689">
        <v>2</v>
      </c>
      <c r="H116" s="991">
        <f>G116*30</f>
        <v>60</v>
      </c>
      <c r="I116" s="983">
        <f>J116+K116+L116</f>
        <v>10</v>
      </c>
      <c r="J116" s="981">
        <v>8</v>
      </c>
      <c r="K116" s="981"/>
      <c r="L116" s="803">
        <v>2</v>
      </c>
      <c r="M116" s="992">
        <f>H116-I116</f>
        <v>50</v>
      </c>
      <c r="N116" s="792"/>
      <c r="O116" s="793"/>
      <c r="P116" s="793"/>
      <c r="Q116" s="793"/>
      <c r="R116" s="793"/>
      <c r="S116" s="794"/>
      <c r="T116" s="993"/>
      <c r="U116" s="1355"/>
      <c r="V116" s="1356"/>
      <c r="W116" s="993"/>
      <c r="X116" s="1355"/>
      <c r="Y116" s="1356"/>
      <c r="Z116" s="916"/>
      <c r="AA116" s="797" t="s">
        <v>213</v>
      </c>
      <c r="AB116" s="797"/>
      <c r="AD116" s="286">
        <v>3</v>
      </c>
    </row>
    <row r="117" spans="1:30" s="290" customFormat="1" ht="16.5" thickBot="1">
      <c r="A117" s="1391" t="s">
        <v>86</v>
      </c>
      <c r="B117" s="1392"/>
      <c r="C117" s="994"/>
      <c r="D117" s="995"/>
      <c r="E117" s="995"/>
      <c r="F117" s="996"/>
      <c r="G117" s="997">
        <f>G118+G119</f>
        <v>88</v>
      </c>
      <c r="H117" s="997">
        <f>H118+H119</f>
        <v>2640</v>
      </c>
      <c r="I117" s="997"/>
      <c r="J117" s="997"/>
      <c r="K117" s="997"/>
      <c r="L117" s="998"/>
      <c r="M117" s="999"/>
      <c r="N117" s="1000"/>
      <c r="O117" s="1001"/>
      <c r="P117" s="1001"/>
      <c r="Q117" s="1001"/>
      <c r="R117" s="1001"/>
      <c r="S117" s="1002"/>
      <c r="T117" s="1003"/>
      <c r="U117" s="1346"/>
      <c r="V117" s="1347"/>
      <c r="W117" s="1004"/>
      <c r="X117" s="1371"/>
      <c r="Y117" s="1372"/>
      <c r="Z117" s="1260"/>
      <c r="AA117" s="1005"/>
      <c r="AB117" s="1005"/>
      <c r="AD117" s="290">
        <f>30*G117</f>
        <v>2640</v>
      </c>
    </row>
    <row r="118" spans="1:33" s="156" customFormat="1" ht="16.5" thickBot="1">
      <c r="A118" s="1391" t="s">
        <v>75</v>
      </c>
      <c r="B118" s="1392"/>
      <c r="C118" s="1006"/>
      <c r="D118" s="1007"/>
      <c r="E118" s="1007"/>
      <c r="F118" s="807"/>
      <c r="G118" s="1008">
        <f>G85+G52+G56+G60+G63+G68+G72+G75+G79+G82+G86+G89+G92+G95+G98+G101+G104+G108+G115+G65</f>
        <v>25</v>
      </c>
      <c r="H118" s="1008">
        <f>H85+H52+H56+H60+H63+H68+H72+H75+H79+H82+H86+H89+H92+H95+H98+H101+H104+H108+H115+H65</f>
        <v>750</v>
      </c>
      <c r="I118" s="1007"/>
      <c r="J118" s="807"/>
      <c r="K118" s="807"/>
      <c r="L118" s="1009"/>
      <c r="M118" s="1010"/>
      <c r="N118" s="787"/>
      <c r="O118" s="687"/>
      <c r="P118" s="687"/>
      <c r="Q118" s="687"/>
      <c r="R118" s="687"/>
      <c r="S118" s="788"/>
      <c r="T118" s="922"/>
      <c r="U118" s="1348"/>
      <c r="V118" s="1347"/>
      <c r="W118" s="1011"/>
      <c r="X118" s="1348"/>
      <c r="Y118" s="1347"/>
      <c r="Z118" s="1012"/>
      <c r="AA118" s="816"/>
      <c r="AB118" s="816"/>
      <c r="AD118" s="290">
        <f>30*G118</f>
        <v>750</v>
      </c>
      <c r="AF118" s="156">
        <v>4</v>
      </c>
      <c r="AG118" s="156">
        <v>16</v>
      </c>
    </row>
    <row r="119" spans="1:33" s="290" customFormat="1" ht="16.5" thickBot="1">
      <c r="A119" s="1367" t="s">
        <v>76</v>
      </c>
      <c r="B119" s="1368"/>
      <c r="C119" s="995"/>
      <c r="D119" s="995"/>
      <c r="E119" s="995"/>
      <c r="F119" s="996"/>
      <c r="G119" s="997">
        <f aca="true" t="shared" si="6" ref="G119:M119">G77+G53+G54+G57+G58+G61+G66+G69+G70+G73+G76+G80+G83+G87+G90+G93+G96+G99+G102+G105+G106+G109+G110+G116</f>
        <v>63</v>
      </c>
      <c r="H119" s="997">
        <f t="shared" si="6"/>
        <v>1890</v>
      </c>
      <c r="I119" s="1013">
        <f t="shared" si="6"/>
        <v>132</v>
      </c>
      <c r="J119" s="1013">
        <f t="shared" si="6"/>
        <v>96</v>
      </c>
      <c r="K119" s="1013">
        <f t="shared" si="6"/>
        <v>0</v>
      </c>
      <c r="L119" s="1014">
        <f t="shared" si="6"/>
        <v>36</v>
      </c>
      <c r="M119" s="1015">
        <f t="shared" si="6"/>
        <v>1758</v>
      </c>
      <c r="N119" s="1016"/>
      <c r="O119" s="1017"/>
      <c r="P119" s="1017"/>
      <c r="Q119" s="1017"/>
      <c r="R119" s="1017"/>
      <c r="S119" s="1018"/>
      <c r="T119" s="1019" t="s">
        <v>204</v>
      </c>
      <c r="U119" s="1364" t="s">
        <v>216</v>
      </c>
      <c r="V119" s="1365"/>
      <c r="W119" s="1020" t="s">
        <v>284</v>
      </c>
      <c r="X119" s="1364" t="s">
        <v>224</v>
      </c>
      <c r="Y119" s="1365"/>
      <c r="Z119" s="1258" t="s">
        <v>285</v>
      </c>
      <c r="AA119" s="938" t="s">
        <v>213</v>
      </c>
      <c r="AB119" s="938"/>
      <c r="AD119" s="290">
        <f>30*G119</f>
        <v>1890</v>
      </c>
      <c r="AF119" s="290">
        <v>32</v>
      </c>
      <c r="AG119" s="290">
        <v>42</v>
      </c>
    </row>
    <row r="120" spans="1:33" s="290" customFormat="1" ht="15.75">
      <c r="A120" s="1472"/>
      <c r="B120" s="1473"/>
      <c r="C120" s="1021"/>
      <c r="D120" s="1022"/>
      <c r="E120" s="1022"/>
      <c r="F120" s="1023"/>
      <c r="G120" s="1024"/>
      <c r="H120" s="1024"/>
      <c r="I120" s="1024"/>
      <c r="J120" s="1024"/>
      <c r="K120" s="1024"/>
      <c r="L120" s="1024"/>
      <c r="M120" s="1001"/>
      <c r="N120" s="1001"/>
      <c r="O120" s="1001"/>
      <c r="P120" s="1001"/>
      <c r="Q120" s="1001"/>
      <c r="R120" s="1001"/>
      <c r="S120" s="1001"/>
      <c r="T120" s="1025"/>
      <c r="U120" s="1484"/>
      <c r="V120" s="1485"/>
      <c r="W120" s="1026"/>
      <c r="X120" s="1486"/>
      <c r="Y120" s="1485"/>
      <c r="Z120" s="1027"/>
      <c r="AA120" s="1027"/>
      <c r="AB120" s="1028"/>
      <c r="AF120" s="290">
        <v>28</v>
      </c>
      <c r="AG120" s="290">
        <v>10</v>
      </c>
    </row>
    <row r="121" spans="1:28" s="290" customFormat="1" ht="15.75">
      <c r="A121" s="1366" t="s">
        <v>228</v>
      </c>
      <c r="B121" s="1690"/>
      <c r="C121" s="1690"/>
      <c r="D121" s="1690"/>
      <c r="E121" s="1690"/>
      <c r="F121" s="1690"/>
      <c r="G121" s="1690"/>
      <c r="H121" s="1690"/>
      <c r="I121" s="1690"/>
      <c r="J121" s="1690"/>
      <c r="K121" s="1690"/>
      <c r="L121" s="1690"/>
      <c r="M121" s="1690"/>
      <c r="N121" s="1690"/>
      <c r="O121" s="1690"/>
      <c r="P121" s="1690"/>
      <c r="Q121" s="1690"/>
      <c r="R121" s="1690"/>
      <c r="S121" s="1690"/>
      <c r="T121" s="1690"/>
      <c r="U121" s="1690"/>
      <c r="V121" s="1690"/>
      <c r="W121" s="1690"/>
      <c r="X121" s="1690"/>
      <c r="Y121" s="1690"/>
      <c r="Z121" s="1690"/>
      <c r="AA121" s="1690"/>
      <c r="AB121" s="1690"/>
    </row>
    <row r="122" spans="1:28" s="290" customFormat="1" ht="16.5" thickBot="1">
      <c r="A122" s="1369" t="s">
        <v>178</v>
      </c>
      <c r="B122" s="1370"/>
      <c r="C122" s="1370"/>
      <c r="D122" s="1370"/>
      <c r="E122" s="1370"/>
      <c r="F122" s="1370"/>
      <c r="G122" s="1370"/>
      <c r="H122" s="1370"/>
      <c r="I122" s="1370"/>
      <c r="J122" s="1370"/>
      <c r="K122" s="1370"/>
      <c r="L122" s="1370"/>
      <c r="M122" s="1370"/>
      <c r="N122" s="1370"/>
      <c r="O122" s="1370"/>
      <c r="P122" s="1370"/>
      <c r="Q122" s="1370"/>
      <c r="R122" s="1370"/>
      <c r="S122" s="1370"/>
      <c r="T122" s="1370"/>
      <c r="U122" s="1370"/>
      <c r="V122" s="1370"/>
      <c r="W122" s="1370"/>
      <c r="X122" s="1370"/>
      <c r="Y122" s="1370"/>
      <c r="Z122" s="1370"/>
      <c r="AA122" s="1370"/>
      <c r="AB122" s="1370"/>
    </row>
    <row r="123" spans="1:38" s="156" customFormat="1" ht="31.5">
      <c r="A123" s="1029" t="s">
        <v>179</v>
      </c>
      <c r="B123" s="940" t="s">
        <v>242</v>
      </c>
      <c r="C123" s="1030"/>
      <c r="D123" s="1031">
        <v>5</v>
      </c>
      <c r="E123" s="1031"/>
      <c r="F123" s="1032"/>
      <c r="G123" s="758">
        <v>3</v>
      </c>
      <c r="H123" s="1030">
        <f>G123*30</f>
        <v>90</v>
      </c>
      <c r="I123" s="1031">
        <f>J123+K123+L123</f>
        <v>4</v>
      </c>
      <c r="J123" s="1032">
        <v>4</v>
      </c>
      <c r="K123" s="1032"/>
      <c r="L123" s="1031"/>
      <c r="M123" s="763">
        <f>H123-I123</f>
        <v>86</v>
      </c>
      <c r="N123" s="764"/>
      <c r="O123" s="765"/>
      <c r="P123" s="763"/>
      <c r="Q123" s="764"/>
      <c r="R123" s="765"/>
      <c r="S123" s="766"/>
      <c r="T123" s="1033"/>
      <c r="U123" s="1357"/>
      <c r="V123" s="1358"/>
      <c r="W123" s="1034"/>
      <c r="X123" s="1357"/>
      <c r="Y123" s="1358"/>
      <c r="Z123" s="755" t="s">
        <v>204</v>
      </c>
      <c r="AA123" s="940"/>
      <c r="AB123" s="940"/>
      <c r="AD123" s="156">
        <v>3</v>
      </c>
      <c r="AE123" s="723">
        <f>SUMIF(AD$123:AD$154,1,G$123:G$154)</f>
        <v>0</v>
      </c>
      <c r="AF123" s="668"/>
      <c r="AG123" s="668"/>
      <c r="AH123" s="668" t="s">
        <v>110</v>
      </c>
      <c r="AI123" s="156">
        <f>SUM(N123:N135)</f>
        <v>0</v>
      </c>
      <c r="AJ123" s="156">
        <f>SUM(O123:O135)</f>
        <v>0</v>
      </c>
      <c r="AK123" s="156">
        <f>SUM(P123:P135)</f>
        <v>0</v>
      </c>
      <c r="AL123" s="156">
        <f>SUM(Q123:Q135)</f>
        <v>0</v>
      </c>
    </row>
    <row r="124" spans="1:34" s="156" customFormat="1" ht="15.75" hidden="1">
      <c r="A124" s="1035"/>
      <c r="B124" s="1035"/>
      <c r="C124" s="947"/>
      <c r="D124" s="895"/>
      <c r="E124" s="895"/>
      <c r="F124" s="973"/>
      <c r="G124" s="966"/>
      <c r="H124" s="966"/>
      <c r="I124" s="895"/>
      <c r="J124" s="973"/>
      <c r="K124" s="973"/>
      <c r="L124" s="895"/>
      <c r="M124" s="689"/>
      <c r="N124" s="787"/>
      <c r="O124" s="687"/>
      <c r="P124" s="689"/>
      <c r="Q124" s="787"/>
      <c r="R124" s="687"/>
      <c r="S124" s="788"/>
      <c r="T124" s="1033"/>
      <c r="U124" s="1362"/>
      <c r="V124" s="1363"/>
      <c r="W124" s="1034"/>
      <c r="X124" s="1362"/>
      <c r="Y124" s="1363"/>
      <c r="Z124" s="755"/>
      <c r="AA124" s="754"/>
      <c r="AB124" s="754"/>
      <c r="AE124" s="723">
        <f>SUMIF(AD$123:AD$154,1,G$123:G$154)</f>
        <v>0</v>
      </c>
      <c r="AF124" s="668"/>
      <c r="AG124" s="668"/>
      <c r="AH124" s="668" t="s">
        <v>111</v>
      </c>
    </row>
    <row r="125" spans="1:34" s="156" customFormat="1" ht="15.75" hidden="1">
      <c r="A125" s="965"/>
      <c r="B125" s="943"/>
      <c r="C125" s="947"/>
      <c r="D125" s="895"/>
      <c r="E125" s="895"/>
      <c r="F125" s="973"/>
      <c r="G125" s="684"/>
      <c r="H125" s="947"/>
      <c r="I125" s="895"/>
      <c r="J125" s="973"/>
      <c r="K125" s="973"/>
      <c r="L125" s="895"/>
      <c r="M125" s="689"/>
      <c r="N125" s="787"/>
      <c r="O125" s="687"/>
      <c r="P125" s="689"/>
      <c r="Q125" s="787"/>
      <c r="R125" s="687"/>
      <c r="S125" s="788"/>
      <c r="T125" s="1033"/>
      <c r="U125" s="1362"/>
      <c r="V125" s="1363"/>
      <c r="W125" s="1034"/>
      <c r="X125" s="1362"/>
      <c r="Y125" s="1363"/>
      <c r="Z125" s="755"/>
      <c r="AA125" s="754"/>
      <c r="AB125" s="754"/>
      <c r="AE125" s="723">
        <f>SUMIF(AD$123:AD$154,1,G$123:G$154)</f>
        <v>0</v>
      </c>
      <c r="AF125" s="668"/>
      <c r="AG125" s="668"/>
      <c r="AH125" s="668" t="s">
        <v>28</v>
      </c>
    </row>
    <row r="126" spans="1:34" s="286" customFormat="1" ht="15.75">
      <c r="A126" s="965" t="s">
        <v>180</v>
      </c>
      <c r="B126" s="1036" t="s">
        <v>243</v>
      </c>
      <c r="C126" s="968"/>
      <c r="D126" s="968" t="s">
        <v>297</v>
      </c>
      <c r="E126" s="968"/>
      <c r="F126" s="1037"/>
      <c r="G126" s="683">
        <v>3</v>
      </c>
      <c r="H126" s="951">
        <f>G126*30</f>
        <v>90</v>
      </c>
      <c r="I126" s="968">
        <f>J126+K126+L126</f>
        <v>4</v>
      </c>
      <c r="J126" s="1037">
        <v>4</v>
      </c>
      <c r="K126" s="1037"/>
      <c r="L126" s="968"/>
      <c r="M126" s="795">
        <f>H126-I126</f>
        <v>86</v>
      </c>
      <c r="N126" s="792"/>
      <c r="O126" s="793"/>
      <c r="P126" s="795"/>
      <c r="Q126" s="792"/>
      <c r="R126" s="793"/>
      <c r="S126" s="794"/>
      <c r="T126" s="1038"/>
      <c r="U126" s="1362"/>
      <c r="V126" s="1363"/>
      <c r="W126" s="1039"/>
      <c r="X126" s="1362"/>
      <c r="Y126" s="1363"/>
      <c r="Z126" s="791"/>
      <c r="AA126" s="781" t="s">
        <v>204</v>
      </c>
      <c r="AB126" s="781"/>
      <c r="AD126" s="286">
        <v>3</v>
      </c>
      <c r="AE126" s="723">
        <f>SUMIF(AD$123:AD$154,2,G$123:G$154)</f>
        <v>2.5</v>
      </c>
      <c r="AF126" s="720"/>
      <c r="AG126" s="720"/>
      <c r="AH126" s="668" t="s">
        <v>111</v>
      </c>
    </row>
    <row r="127" spans="1:34" s="290" customFormat="1" ht="15.75">
      <c r="A127" s="965" t="s">
        <v>181</v>
      </c>
      <c r="B127" s="1040" t="s">
        <v>46</v>
      </c>
      <c r="C127" s="895"/>
      <c r="D127" s="895"/>
      <c r="E127" s="895"/>
      <c r="F127" s="1041"/>
      <c r="G127" s="684">
        <f>G128+G129</f>
        <v>3.5</v>
      </c>
      <c r="H127" s="684">
        <f>H128+H129</f>
        <v>105</v>
      </c>
      <c r="I127" s="895"/>
      <c r="J127" s="1041"/>
      <c r="K127" s="1041"/>
      <c r="L127" s="895"/>
      <c r="M127" s="689"/>
      <c r="N127" s="787"/>
      <c r="O127" s="687"/>
      <c r="P127" s="689"/>
      <c r="Q127" s="787"/>
      <c r="R127" s="687"/>
      <c r="S127" s="788"/>
      <c r="T127" s="1042"/>
      <c r="U127" s="1362"/>
      <c r="V127" s="1363"/>
      <c r="W127" s="1043"/>
      <c r="X127" s="1362"/>
      <c r="Y127" s="1363"/>
      <c r="Z127" s="1044"/>
      <c r="AA127" s="754"/>
      <c r="AB127" s="754"/>
      <c r="AE127" s="723">
        <f>SUMIF(AD$123:AD$154,3,G$123:G$154)</f>
        <v>27</v>
      </c>
      <c r="AF127" s="721"/>
      <c r="AG127" s="721"/>
      <c r="AH127" s="668" t="s">
        <v>28</v>
      </c>
    </row>
    <row r="128" spans="1:31" s="290" customFormat="1" ht="15.75">
      <c r="A128" s="965"/>
      <c r="B128" s="943" t="s">
        <v>68</v>
      </c>
      <c r="C128" s="895"/>
      <c r="D128" s="895"/>
      <c r="E128" s="895"/>
      <c r="F128" s="1041"/>
      <c r="G128" s="684">
        <v>1</v>
      </c>
      <c r="H128" s="947">
        <f>G128*30</f>
        <v>30</v>
      </c>
      <c r="I128" s="895"/>
      <c r="J128" s="1041"/>
      <c r="K128" s="1041"/>
      <c r="L128" s="895"/>
      <c r="M128" s="689"/>
      <c r="N128" s="787"/>
      <c r="O128" s="687"/>
      <c r="P128" s="689"/>
      <c r="Q128" s="787"/>
      <c r="R128" s="687"/>
      <c r="S128" s="788"/>
      <c r="T128" s="1042"/>
      <c r="U128" s="1362"/>
      <c r="V128" s="1363"/>
      <c r="W128" s="1043"/>
      <c r="X128" s="1362"/>
      <c r="Y128" s="1363"/>
      <c r="Z128" s="1044"/>
      <c r="AA128" s="754"/>
      <c r="AB128" s="754"/>
      <c r="AE128" s="724">
        <f>SUM(AE123:AE127)</f>
        <v>29.5</v>
      </c>
    </row>
    <row r="129" spans="1:31" s="286" customFormat="1" ht="15.75">
      <c r="A129" s="967" t="s">
        <v>182</v>
      </c>
      <c r="B129" s="945" t="s">
        <v>69</v>
      </c>
      <c r="C129" s="968"/>
      <c r="D129" s="968">
        <v>3</v>
      </c>
      <c r="E129" s="968"/>
      <c r="F129" s="1037"/>
      <c r="G129" s="1234">
        <v>2.5</v>
      </c>
      <c r="H129" s="951">
        <f>G129*30</f>
        <v>75</v>
      </c>
      <c r="I129" s="968">
        <f>J129+K129+L129</f>
        <v>4</v>
      </c>
      <c r="J129" s="1037">
        <v>4</v>
      </c>
      <c r="K129" s="1037"/>
      <c r="L129" s="968"/>
      <c r="M129" s="795">
        <f>H129-I129</f>
        <v>71</v>
      </c>
      <c r="N129" s="792"/>
      <c r="O129" s="793"/>
      <c r="P129" s="795"/>
      <c r="Q129" s="792"/>
      <c r="R129" s="793"/>
      <c r="S129" s="794"/>
      <c r="T129" s="1038"/>
      <c r="U129" s="1362"/>
      <c r="V129" s="1363"/>
      <c r="W129" s="914" t="s">
        <v>204</v>
      </c>
      <c r="X129" s="1362"/>
      <c r="Y129" s="1363"/>
      <c r="Z129" s="791"/>
      <c r="AA129" s="754"/>
      <c r="AB129" s="754"/>
      <c r="AD129" s="286">
        <v>2</v>
      </c>
      <c r="AE129" s="725"/>
    </row>
    <row r="130" spans="1:28" s="290" customFormat="1" ht="35.25" customHeight="1">
      <c r="A130" s="965" t="s">
        <v>183</v>
      </c>
      <c r="B130" s="943" t="s">
        <v>240</v>
      </c>
      <c r="C130" s="947"/>
      <c r="D130" s="947"/>
      <c r="E130" s="947"/>
      <c r="F130" s="948"/>
      <c r="G130" s="685">
        <v>3.5</v>
      </c>
      <c r="H130" s="685">
        <f>G130*30</f>
        <v>105</v>
      </c>
      <c r="I130" s="947"/>
      <c r="J130" s="947"/>
      <c r="K130" s="947"/>
      <c r="L130" s="895"/>
      <c r="M130" s="689"/>
      <c r="N130" s="787"/>
      <c r="O130" s="687"/>
      <c r="P130" s="689"/>
      <c r="Q130" s="787"/>
      <c r="R130" s="687"/>
      <c r="S130" s="788"/>
      <c r="T130" s="1045"/>
      <c r="U130" s="1362"/>
      <c r="V130" s="1363"/>
      <c r="W130" s="869"/>
      <c r="X130" s="1362"/>
      <c r="Y130" s="1363"/>
      <c r="Z130" s="782"/>
      <c r="AA130" s="754"/>
      <c r="AB130" s="754"/>
    </row>
    <row r="131" spans="1:28" s="290" customFormat="1" ht="15.75">
      <c r="A131" s="965"/>
      <c r="B131" s="943" t="s">
        <v>68</v>
      </c>
      <c r="C131" s="947"/>
      <c r="D131" s="947"/>
      <c r="E131" s="947"/>
      <c r="F131" s="948"/>
      <c r="G131" s="685">
        <v>1</v>
      </c>
      <c r="H131" s="947">
        <f>G131*30</f>
        <v>30</v>
      </c>
      <c r="I131" s="947"/>
      <c r="J131" s="947"/>
      <c r="K131" s="947"/>
      <c r="L131" s="895"/>
      <c r="M131" s="689"/>
      <c r="N131" s="787"/>
      <c r="O131" s="687"/>
      <c r="P131" s="689"/>
      <c r="Q131" s="787"/>
      <c r="R131" s="687"/>
      <c r="S131" s="788"/>
      <c r="T131" s="1045"/>
      <c r="U131" s="1362"/>
      <c r="V131" s="1363"/>
      <c r="W131" s="869"/>
      <c r="X131" s="1362"/>
      <c r="Y131" s="1363"/>
      <c r="Z131" s="782"/>
      <c r="AA131" s="754"/>
      <c r="AB131" s="754"/>
    </row>
    <row r="132" spans="1:30" s="286" customFormat="1" ht="15.75">
      <c r="A132" s="967" t="s">
        <v>184</v>
      </c>
      <c r="B132" s="945" t="s">
        <v>69</v>
      </c>
      <c r="C132" s="951"/>
      <c r="D132" s="951">
        <v>5</v>
      </c>
      <c r="E132" s="951"/>
      <c r="F132" s="952"/>
      <c r="G132" s="1685">
        <v>2.5</v>
      </c>
      <c r="H132" s="951">
        <f>G132*30</f>
        <v>75</v>
      </c>
      <c r="I132" s="951">
        <f>J132+K132+L132</f>
        <v>8</v>
      </c>
      <c r="J132" s="951">
        <v>4</v>
      </c>
      <c r="K132" s="951">
        <v>4</v>
      </c>
      <c r="L132" s="968"/>
      <c r="M132" s="795">
        <f>H132-I132</f>
        <v>67</v>
      </c>
      <c r="N132" s="792"/>
      <c r="O132" s="793"/>
      <c r="P132" s="795"/>
      <c r="Q132" s="792"/>
      <c r="R132" s="793"/>
      <c r="S132" s="794"/>
      <c r="T132" s="1046"/>
      <c r="U132" s="1362"/>
      <c r="V132" s="1363"/>
      <c r="W132" s="1233"/>
      <c r="X132" s="1362"/>
      <c r="Y132" s="1363"/>
      <c r="Z132" s="855" t="s">
        <v>258</v>
      </c>
      <c r="AA132" s="754"/>
      <c r="AB132" s="754"/>
      <c r="AD132" s="286">
        <v>3</v>
      </c>
    </row>
    <row r="133" spans="1:28" s="290" customFormat="1" ht="15.75">
      <c r="A133" s="965" t="s">
        <v>185</v>
      </c>
      <c r="B133" s="943" t="s">
        <v>81</v>
      </c>
      <c r="C133" s="947"/>
      <c r="D133" s="947"/>
      <c r="E133" s="947"/>
      <c r="F133" s="948"/>
      <c r="G133" s="685">
        <v>3</v>
      </c>
      <c r="H133" s="685">
        <f>H134+H135</f>
        <v>90</v>
      </c>
      <c r="I133" s="947"/>
      <c r="J133" s="947"/>
      <c r="K133" s="947"/>
      <c r="L133" s="895"/>
      <c r="M133" s="689"/>
      <c r="N133" s="787"/>
      <c r="O133" s="687"/>
      <c r="P133" s="689"/>
      <c r="Q133" s="787"/>
      <c r="R133" s="687"/>
      <c r="S133" s="788"/>
      <c r="T133" s="1045"/>
      <c r="U133" s="1362"/>
      <c r="V133" s="1363"/>
      <c r="W133" s="869"/>
      <c r="X133" s="1362"/>
      <c r="Y133" s="1363"/>
      <c r="Z133" s="782"/>
      <c r="AA133" s="754"/>
      <c r="AB133" s="754"/>
    </row>
    <row r="134" spans="1:28" s="290" customFormat="1" ht="15.75">
      <c r="A134" s="965"/>
      <c r="B134" s="943" t="s">
        <v>68</v>
      </c>
      <c r="C134" s="947"/>
      <c r="D134" s="947"/>
      <c r="E134" s="947"/>
      <c r="F134" s="948"/>
      <c r="G134" s="685">
        <v>1</v>
      </c>
      <c r="H134" s="947">
        <f>G134*30</f>
        <v>30</v>
      </c>
      <c r="I134" s="947"/>
      <c r="J134" s="947"/>
      <c r="K134" s="947"/>
      <c r="L134" s="895"/>
      <c r="M134" s="689"/>
      <c r="N134" s="787"/>
      <c r="O134" s="687"/>
      <c r="P134" s="689"/>
      <c r="Q134" s="787"/>
      <c r="R134" s="687"/>
      <c r="S134" s="788"/>
      <c r="T134" s="1045"/>
      <c r="U134" s="1362"/>
      <c r="V134" s="1363"/>
      <c r="W134" s="869"/>
      <c r="X134" s="1362"/>
      <c r="Y134" s="1363"/>
      <c r="Z134" s="782"/>
      <c r="AA134" s="754"/>
      <c r="AB134" s="754"/>
    </row>
    <row r="135" spans="1:30" s="286" customFormat="1" ht="15.75">
      <c r="A135" s="1254" t="s">
        <v>186</v>
      </c>
      <c r="B135" s="945" t="s">
        <v>69</v>
      </c>
      <c r="C135" s="951"/>
      <c r="D135" s="951" t="s">
        <v>297</v>
      </c>
      <c r="E135" s="951"/>
      <c r="F135" s="952"/>
      <c r="G135" s="1685">
        <v>2</v>
      </c>
      <c r="H135" s="951">
        <f>G135*30</f>
        <v>60</v>
      </c>
      <c r="I135" s="951">
        <f>J135+K135+L135</f>
        <v>4</v>
      </c>
      <c r="J135" s="951">
        <v>4</v>
      </c>
      <c r="K135" s="951"/>
      <c r="L135" s="968"/>
      <c r="M135" s="795">
        <f>H135-I135</f>
        <v>56</v>
      </c>
      <c r="N135" s="792"/>
      <c r="O135" s="793"/>
      <c r="P135" s="795"/>
      <c r="Q135" s="792"/>
      <c r="R135" s="793"/>
      <c r="S135" s="794"/>
      <c r="T135" s="1046"/>
      <c r="U135" s="1362"/>
      <c r="V135" s="1363"/>
      <c r="W135" s="1233"/>
      <c r="X135" s="1362"/>
      <c r="Y135" s="1363"/>
      <c r="Z135" s="855"/>
      <c r="AA135" s="781" t="s">
        <v>204</v>
      </c>
      <c r="AB135" s="781"/>
      <c r="AD135" s="286">
        <v>3</v>
      </c>
    </row>
    <row r="136" spans="1:28" s="290" customFormat="1" ht="15.75" customHeight="1" hidden="1">
      <c r="A136" s="961"/>
      <c r="B136" s="961"/>
      <c r="C136" s="895"/>
      <c r="D136" s="895"/>
      <c r="E136" s="895"/>
      <c r="F136" s="973"/>
      <c r="G136" s="978"/>
      <c r="H136" s="978"/>
      <c r="I136" s="895"/>
      <c r="J136" s="973"/>
      <c r="K136" s="973"/>
      <c r="L136" s="895"/>
      <c r="M136" s="689"/>
      <c r="N136" s="787"/>
      <c r="O136" s="687"/>
      <c r="P136" s="689"/>
      <c r="Q136" s="787"/>
      <c r="R136" s="687"/>
      <c r="S136" s="788"/>
      <c r="T136" s="1042"/>
      <c r="U136" s="1362"/>
      <c r="V136" s="1363"/>
      <c r="W136" s="869"/>
      <c r="X136" s="1362"/>
      <c r="Y136" s="1363"/>
      <c r="Z136" s="782"/>
      <c r="AA136" s="754"/>
      <c r="AB136" s="754"/>
    </row>
    <row r="137" spans="1:28" s="290" customFormat="1" ht="15.75" customHeight="1" hidden="1">
      <c r="A137" s="965"/>
      <c r="B137" s="943"/>
      <c r="C137" s="895"/>
      <c r="D137" s="895"/>
      <c r="E137" s="895"/>
      <c r="F137" s="973"/>
      <c r="G137" s="684"/>
      <c r="H137" s="947"/>
      <c r="I137" s="895"/>
      <c r="J137" s="973"/>
      <c r="K137" s="973"/>
      <c r="L137" s="895"/>
      <c r="M137" s="689"/>
      <c r="N137" s="787"/>
      <c r="O137" s="687"/>
      <c r="P137" s="689"/>
      <c r="Q137" s="787"/>
      <c r="R137" s="687"/>
      <c r="S137" s="788"/>
      <c r="T137" s="1042"/>
      <c r="U137" s="1362"/>
      <c r="V137" s="1363"/>
      <c r="W137" s="869"/>
      <c r="X137" s="1362"/>
      <c r="Y137" s="1363"/>
      <c r="Z137" s="782"/>
      <c r="AA137" s="754"/>
      <c r="AB137" s="754"/>
    </row>
    <row r="138" spans="1:30" s="286" customFormat="1" ht="15.75">
      <c r="A138" s="965" t="s">
        <v>187</v>
      </c>
      <c r="B138" s="1036" t="s">
        <v>57</v>
      </c>
      <c r="C138" s="793"/>
      <c r="D138" s="793" t="s">
        <v>297</v>
      </c>
      <c r="E138" s="793"/>
      <c r="F138" s="683"/>
      <c r="G138" s="963">
        <v>3</v>
      </c>
      <c r="H138" s="683">
        <f>G138*30</f>
        <v>90</v>
      </c>
      <c r="I138" s="793">
        <f>J138+K138+L138</f>
        <v>4</v>
      </c>
      <c r="J138" s="683">
        <v>4</v>
      </c>
      <c r="K138" s="683"/>
      <c r="L138" s="793"/>
      <c r="M138" s="795">
        <f>H138-I138</f>
        <v>86</v>
      </c>
      <c r="N138" s="792"/>
      <c r="O138" s="793"/>
      <c r="P138" s="795"/>
      <c r="Q138" s="792"/>
      <c r="R138" s="793"/>
      <c r="S138" s="794"/>
      <c r="T138" s="1046"/>
      <c r="U138" s="1362"/>
      <c r="V138" s="1363"/>
      <c r="W138" s="1233"/>
      <c r="X138" s="1362"/>
      <c r="Y138" s="1363"/>
      <c r="Z138" s="855"/>
      <c r="AA138" s="781" t="s">
        <v>204</v>
      </c>
      <c r="AB138" s="781"/>
      <c r="AD138" s="286">
        <v>3</v>
      </c>
    </row>
    <row r="139" spans="1:28" s="286" customFormat="1" ht="18.75" customHeight="1">
      <c r="A139" s="1254" t="s">
        <v>188</v>
      </c>
      <c r="B139" s="1047" t="s">
        <v>56</v>
      </c>
      <c r="C139" s="793"/>
      <c r="D139" s="793"/>
      <c r="E139" s="793"/>
      <c r="F139" s="683"/>
      <c r="G139" s="1049">
        <f>G140+G141</f>
        <v>3.5</v>
      </c>
      <c r="H139" s="898">
        <f>G139*30</f>
        <v>105</v>
      </c>
      <c r="I139" s="793"/>
      <c r="J139" s="683"/>
      <c r="K139" s="683"/>
      <c r="L139" s="793"/>
      <c r="M139" s="795"/>
      <c r="N139" s="792"/>
      <c r="O139" s="793"/>
      <c r="P139" s="795"/>
      <c r="Q139" s="792"/>
      <c r="R139" s="793"/>
      <c r="S139" s="794"/>
      <c r="T139" s="1046"/>
      <c r="U139" s="1362"/>
      <c r="V139" s="1363"/>
      <c r="W139" s="1233"/>
      <c r="X139" s="1362"/>
      <c r="Y139" s="1363"/>
      <c r="Z139" s="855"/>
      <c r="AA139" s="754"/>
      <c r="AB139" s="754"/>
    </row>
    <row r="140" spans="1:28" s="286" customFormat="1" ht="18.75" customHeight="1">
      <c r="A140" s="1254"/>
      <c r="B140" s="943" t="s">
        <v>68</v>
      </c>
      <c r="C140" s="793"/>
      <c r="D140" s="793"/>
      <c r="E140" s="793"/>
      <c r="F140" s="683"/>
      <c r="G140" s="1049">
        <v>1</v>
      </c>
      <c r="H140" s="898">
        <f>G140*30</f>
        <v>30</v>
      </c>
      <c r="I140" s="793"/>
      <c r="J140" s="683"/>
      <c r="K140" s="683"/>
      <c r="L140" s="793"/>
      <c r="M140" s="795"/>
      <c r="N140" s="792"/>
      <c r="O140" s="793"/>
      <c r="P140" s="795"/>
      <c r="Q140" s="792"/>
      <c r="R140" s="793"/>
      <c r="S140" s="794"/>
      <c r="T140" s="1046"/>
      <c r="U140" s="1362"/>
      <c r="V140" s="1363"/>
      <c r="W140" s="1233"/>
      <c r="X140" s="1362"/>
      <c r="Y140" s="1363"/>
      <c r="Z140" s="855"/>
      <c r="AA140" s="754"/>
      <c r="AB140" s="754"/>
    </row>
    <row r="141" spans="1:30" s="286" customFormat="1" ht="18.75" customHeight="1">
      <c r="A141" s="1254"/>
      <c r="B141" s="945" t="s">
        <v>69</v>
      </c>
      <c r="C141" s="793"/>
      <c r="D141" s="793" t="s">
        <v>297</v>
      </c>
      <c r="E141" s="793"/>
      <c r="F141" s="683"/>
      <c r="G141" s="963">
        <v>2.5</v>
      </c>
      <c r="H141" s="683">
        <f>G141*30</f>
        <v>75</v>
      </c>
      <c r="I141" s="793">
        <f>J141+K141+L141</f>
        <v>8</v>
      </c>
      <c r="J141" s="683">
        <v>8</v>
      </c>
      <c r="K141" s="683"/>
      <c r="L141" s="793"/>
      <c r="M141" s="795">
        <f>H141-I141</f>
        <v>67</v>
      </c>
      <c r="N141" s="792"/>
      <c r="O141" s="793"/>
      <c r="P141" s="795"/>
      <c r="Q141" s="792"/>
      <c r="R141" s="793"/>
      <c r="S141" s="794"/>
      <c r="T141" s="1046"/>
      <c r="U141" s="1362"/>
      <c r="V141" s="1363"/>
      <c r="W141" s="1233"/>
      <c r="X141" s="1362"/>
      <c r="Y141" s="1363"/>
      <c r="Z141" s="855"/>
      <c r="AA141" s="781" t="s">
        <v>258</v>
      </c>
      <c r="AB141" s="781"/>
      <c r="AD141" s="286">
        <v>3</v>
      </c>
    </row>
    <row r="142" spans="1:28" s="156" customFormat="1" ht="18.75" customHeight="1">
      <c r="A142" s="1232" t="s">
        <v>189</v>
      </c>
      <c r="B142" s="754" t="s">
        <v>52</v>
      </c>
      <c r="C142" s="687"/>
      <c r="D142" s="687"/>
      <c r="E142" s="687"/>
      <c r="F142" s="684"/>
      <c r="G142" s="685">
        <f>G143+G144</f>
        <v>3.5</v>
      </c>
      <c r="H142" s="685">
        <f>H143+H144</f>
        <v>105</v>
      </c>
      <c r="I142" s="687"/>
      <c r="J142" s="684"/>
      <c r="K142" s="684"/>
      <c r="L142" s="687"/>
      <c r="M142" s="689"/>
      <c r="N142" s="787"/>
      <c r="O142" s="687"/>
      <c r="P142" s="689"/>
      <c r="Q142" s="787"/>
      <c r="R142" s="687"/>
      <c r="S142" s="788"/>
      <c r="T142" s="1045"/>
      <c r="U142" s="1362"/>
      <c r="V142" s="1363"/>
      <c r="W142" s="869"/>
      <c r="X142" s="1362"/>
      <c r="Y142" s="1363"/>
      <c r="Z142" s="782"/>
      <c r="AA142" s="754"/>
      <c r="AB142" s="754"/>
    </row>
    <row r="143" spans="1:28" s="156" customFormat="1" ht="18.75" customHeight="1">
      <c r="A143" s="1232"/>
      <c r="B143" s="943" t="s">
        <v>68</v>
      </c>
      <c r="C143" s="687"/>
      <c r="D143" s="687"/>
      <c r="E143" s="687"/>
      <c r="F143" s="684"/>
      <c r="G143" s="685">
        <v>1</v>
      </c>
      <c r="H143" s="684">
        <f aca="true" t="shared" si="7" ref="H143:H153">G143*30</f>
        <v>30</v>
      </c>
      <c r="I143" s="687"/>
      <c r="J143" s="684"/>
      <c r="K143" s="684"/>
      <c r="L143" s="687"/>
      <c r="M143" s="689"/>
      <c r="N143" s="787"/>
      <c r="O143" s="687"/>
      <c r="P143" s="689"/>
      <c r="Q143" s="787"/>
      <c r="R143" s="687"/>
      <c r="S143" s="788"/>
      <c r="T143" s="1045"/>
      <c r="U143" s="1362"/>
      <c r="V143" s="1363"/>
      <c r="W143" s="869"/>
      <c r="X143" s="1362"/>
      <c r="Y143" s="1363"/>
      <c r="Z143" s="782"/>
      <c r="AA143" s="754"/>
      <c r="AB143" s="754"/>
    </row>
    <row r="144" spans="1:30" s="286" customFormat="1" ht="15.75">
      <c r="A144" s="1254" t="s">
        <v>190</v>
      </c>
      <c r="B144" s="945" t="s">
        <v>69</v>
      </c>
      <c r="C144" s="793" t="s">
        <v>297</v>
      </c>
      <c r="D144" s="793"/>
      <c r="E144" s="793"/>
      <c r="F144" s="683"/>
      <c r="G144" s="963">
        <v>2.5</v>
      </c>
      <c r="H144" s="683">
        <f t="shared" si="7"/>
        <v>75</v>
      </c>
      <c r="I144" s="793">
        <f>J144+K144+L144</f>
        <v>10</v>
      </c>
      <c r="J144" s="683">
        <v>8</v>
      </c>
      <c r="K144" s="683"/>
      <c r="L144" s="793">
        <v>2</v>
      </c>
      <c r="M144" s="795">
        <f>H144-I144</f>
        <v>65</v>
      </c>
      <c r="N144" s="792"/>
      <c r="O144" s="793"/>
      <c r="P144" s="795"/>
      <c r="Q144" s="792"/>
      <c r="R144" s="793"/>
      <c r="S144" s="794"/>
      <c r="T144" s="1046"/>
      <c r="U144" s="1362"/>
      <c r="V144" s="1363"/>
      <c r="W144" s="1233"/>
      <c r="X144" s="1362"/>
      <c r="Y144" s="1363"/>
      <c r="Z144" s="1048"/>
      <c r="AA144" s="781" t="s">
        <v>213</v>
      </c>
      <c r="AB144" s="781"/>
      <c r="AD144" s="286">
        <v>3</v>
      </c>
    </row>
    <row r="145" spans="1:28" s="286" customFormat="1" ht="31.5">
      <c r="A145" s="1232" t="s">
        <v>191</v>
      </c>
      <c r="B145" s="754" t="s">
        <v>67</v>
      </c>
      <c r="C145" s="793"/>
      <c r="D145" s="793"/>
      <c r="E145" s="793"/>
      <c r="F145" s="683"/>
      <c r="G145" s="1049">
        <v>4</v>
      </c>
      <c r="H145" s="683">
        <f t="shared" si="7"/>
        <v>120</v>
      </c>
      <c r="I145" s="793"/>
      <c r="J145" s="683"/>
      <c r="K145" s="683"/>
      <c r="L145" s="793"/>
      <c r="M145" s="795"/>
      <c r="N145" s="792"/>
      <c r="O145" s="793"/>
      <c r="P145" s="795"/>
      <c r="Q145" s="792"/>
      <c r="R145" s="793"/>
      <c r="S145" s="794"/>
      <c r="T145" s="1046"/>
      <c r="U145" s="1243"/>
      <c r="V145" s="1244"/>
      <c r="W145" s="1233"/>
      <c r="X145" s="1243"/>
      <c r="Y145" s="1244"/>
      <c r="Z145" s="1048"/>
      <c r="AA145" s="781"/>
      <c r="AB145" s="781"/>
    </row>
    <row r="146" spans="1:28" s="286" customFormat="1" ht="15.75">
      <c r="A146" s="1254"/>
      <c r="B146" s="943" t="s">
        <v>68</v>
      </c>
      <c r="C146" s="793"/>
      <c r="D146" s="793"/>
      <c r="E146" s="793"/>
      <c r="F146" s="683"/>
      <c r="G146" s="1049">
        <v>1</v>
      </c>
      <c r="H146" s="683">
        <f t="shared" si="7"/>
        <v>30</v>
      </c>
      <c r="I146" s="793"/>
      <c r="J146" s="683"/>
      <c r="K146" s="683"/>
      <c r="L146" s="793"/>
      <c r="M146" s="795"/>
      <c r="N146" s="792"/>
      <c r="O146" s="793"/>
      <c r="P146" s="795"/>
      <c r="Q146" s="792"/>
      <c r="R146" s="793"/>
      <c r="S146" s="794"/>
      <c r="T146" s="1046"/>
      <c r="U146" s="1243"/>
      <c r="V146" s="1244"/>
      <c r="W146" s="1233"/>
      <c r="X146" s="1243"/>
      <c r="Y146" s="1244"/>
      <c r="Z146" s="1048"/>
      <c r="AA146" s="781"/>
      <c r="AB146" s="781"/>
    </row>
    <row r="147" spans="1:30" s="156" customFormat="1" ht="35.25" customHeight="1">
      <c r="A147" s="1232" t="s">
        <v>278</v>
      </c>
      <c r="B147" s="945" t="s">
        <v>69</v>
      </c>
      <c r="C147" s="687"/>
      <c r="D147" s="793">
        <v>5</v>
      </c>
      <c r="E147" s="793"/>
      <c r="F147" s="683"/>
      <c r="G147" s="963">
        <v>3</v>
      </c>
      <c r="H147" s="683">
        <f>G147*30</f>
        <v>90</v>
      </c>
      <c r="I147" s="793">
        <f>J147+K147+L147</f>
        <v>4</v>
      </c>
      <c r="J147" s="683">
        <v>4</v>
      </c>
      <c r="K147" s="683"/>
      <c r="L147" s="793"/>
      <c r="M147" s="795">
        <f>H147-I147</f>
        <v>86</v>
      </c>
      <c r="N147" s="792"/>
      <c r="O147" s="793"/>
      <c r="P147" s="795"/>
      <c r="Q147" s="792"/>
      <c r="R147" s="793"/>
      <c r="S147" s="794"/>
      <c r="T147" s="1046"/>
      <c r="U147" s="1362"/>
      <c r="V147" s="1363"/>
      <c r="W147" s="1233"/>
      <c r="X147" s="1362"/>
      <c r="Y147" s="1363"/>
      <c r="Z147" s="855" t="s">
        <v>204</v>
      </c>
      <c r="AA147" s="754"/>
      <c r="AB147" s="754"/>
      <c r="AD147" s="156">
        <v>3</v>
      </c>
    </row>
    <row r="148" spans="1:28" s="156" customFormat="1" ht="15.75">
      <c r="A148" s="1232" t="s">
        <v>192</v>
      </c>
      <c r="B148" s="754" t="s">
        <v>53</v>
      </c>
      <c r="C148" s="687"/>
      <c r="D148" s="687"/>
      <c r="E148" s="687"/>
      <c r="F148" s="684"/>
      <c r="G148" s="685">
        <v>4.5</v>
      </c>
      <c r="H148" s="685">
        <f t="shared" si="7"/>
        <v>135</v>
      </c>
      <c r="I148" s="687"/>
      <c r="J148" s="684"/>
      <c r="K148" s="684"/>
      <c r="L148" s="687"/>
      <c r="M148" s="689"/>
      <c r="N148" s="787"/>
      <c r="O148" s="687"/>
      <c r="P148" s="689"/>
      <c r="Q148" s="787"/>
      <c r="R148" s="687"/>
      <c r="S148" s="788"/>
      <c r="T148" s="1045"/>
      <c r="U148" s="1362"/>
      <c r="V148" s="1363"/>
      <c r="W148" s="869"/>
      <c r="X148" s="1362"/>
      <c r="Y148" s="1363"/>
      <c r="Z148" s="1050"/>
      <c r="AA148" s="754"/>
      <c r="AB148" s="754"/>
    </row>
    <row r="149" spans="1:28" s="156" customFormat="1" ht="15.75">
      <c r="A149" s="965"/>
      <c r="B149" s="943" t="s">
        <v>68</v>
      </c>
      <c r="C149" s="687"/>
      <c r="D149" s="687"/>
      <c r="E149" s="687"/>
      <c r="F149" s="684"/>
      <c r="G149" s="685">
        <v>1</v>
      </c>
      <c r="H149" s="684">
        <f t="shared" si="7"/>
        <v>30</v>
      </c>
      <c r="I149" s="687"/>
      <c r="J149" s="684"/>
      <c r="K149" s="684"/>
      <c r="L149" s="687"/>
      <c r="M149" s="689"/>
      <c r="N149" s="787"/>
      <c r="O149" s="687"/>
      <c r="P149" s="689"/>
      <c r="Q149" s="787"/>
      <c r="R149" s="687"/>
      <c r="S149" s="788"/>
      <c r="T149" s="1045"/>
      <c r="U149" s="1362"/>
      <c r="V149" s="1363"/>
      <c r="W149" s="869"/>
      <c r="X149" s="1362"/>
      <c r="Y149" s="1363"/>
      <c r="Z149" s="1050"/>
      <c r="AA149" s="754"/>
      <c r="AB149" s="754"/>
    </row>
    <row r="150" spans="1:30" s="286" customFormat="1" ht="15.75">
      <c r="A150" s="967" t="s">
        <v>193</v>
      </c>
      <c r="B150" s="945" t="s">
        <v>69</v>
      </c>
      <c r="C150" s="793">
        <v>5</v>
      </c>
      <c r="D150" s="793"/>
      <c r="E150" s="793"/>
      <c r="F150" s="683"/>
      <c r="G150" s="963">
        <v>2.5</v>
      </c>
      <c r="H150" s="683">
        <f t="shared" si="7"/>
        <v>75</v>
      </c>
      <c r="I150" s="793">
        <f>J150+K150+L150</f>
        <v>10</v>
      </c>
      <c r="J150" s="683">
        <v>8</v>
      </c>
      <c r="K150" s="683"/>
      <c r="L150" s="793">
        <v>2</v>
      </c>
      <c r="M150" s="795">
        <f>H150-I150</f>
        <v>65</v>
      </c>
      <c r="N150" s="792"/>
      <c r="O150" s="793"/>
      <c r="P150" s="795"/>
      <c r="Q150" s="792"/>
      <c r="R150" s="793"/>
      <c r="S150" s="794"/>
      <c r="T150" s="1046"/>
      <c r="U150" s="1362"/>
      <c r="V150" s="1363"/>
      <c r="W150" s="1233"/>
      <c r="X150" s="1362"/>
      <c r="Y150" s="1363"/>
      <c r="Z150" s="855" t="s">
        <v>213</v>
      </c>
      <c r="AA150" s="754"/>
      <c r="AB150" s="754"/>
      <c r="AD150" s="286">
        <v>3</v>
      </c>
    </row>
    <row r="151" spans="1:30" s="286" customFormat="1" ht="18" customHeight="1">
      <c r="A151" s="1254" t="s">
        <v>194</v>
      </c>
      <c r="B151" s="781" t="s">
        <v>66</v>
      </c>
      <c r="C151" s="793"/>
      <c r="D151" s="793"/>
      <c r="E151" s="793"/>
      <c r="F151" s="683" t="s">
        <v>297</v>
      </c>
      <c r="G151" s="963">
        <v>1</v>
      </c>
      <c r="H151" s="683">
        <f t="shared" si="7"/>
        <v>30</v>
      </c>
      <c r="I151" s="793">
        <f>J151+K151+L151</f>
        <v>4</v>
      </c>
      <c r="J151" s="683"/>
      <c r="K151" s="683"/>
      <c r="L151" s="793">
        <v>4</v>
      </c>
      <c r="M151" s="795">
        <f>H151-I151</f>
        <v>26</v>
      </c>
      <c r="N151" s="792"/>
      <c r="O151" s="793"/>
      <c r="P151" s="795"/>
      <c r="Q151" s="792"/>
      <c r="R151" s="793"/>
      <c r="S151" s="794"/>
      <c r="T151" s="1046"/>
      <c r="U151" s="1362"/>
      <c r="V151" s="1363"/>
      <c r="W151" s="1233"/>
      <c r="X151" s="1362"/>
      <c r="Y151" s="1363"/>
      <c r="Z151" s="855"/>
      <c r="AA151" s="781" t="s">
        <v>204</v>
      </c>
      <c r="AB151" s="781"/>
      <c r="AD151" s="286">
        <v>3</v>
      </c>
    </row>
    <row r="152" spans="1:28" s="286" customFormat="1" ht="16.5" thickBot="1">
      <c r="A152" s="1051" t="s">
        <v>195</v>
      </c>
      <c r="B152" s="1052" t="s">
        <v>241</v>
      </c>
      <c r="C152" s="1053"/>
      <c r="D152" s="1053"/>
      <c r="E152" s="1053"/>
      <c r="F152" s="1054"/>
      <c r="G152" s="1055">
        <f>G153+G154</f>
        <v>3</v>
      </c>
      <c r="H152" s="1056">
        <f t="shared" si="7"/>
        <v>90</v>
      </c>
      <c r="I152" s="1053"/>
      <c r="J152" s="1054"/>
      <c r="K152" s="1054"/>
      <c r="L152" s="1053"/>
      <c r="M152" s="1057"/>
      <c r="N152" s="792"/>
      <c r="O152" s="793"/>
      <c r="P152" s="795"/>
      <c r="Q152" s="792"/>
      <c r="R152" s="793"/>
      <c r="S152" s="794"/>
      <c r="T152" s="1058"/>
      <c r="U152" s="1355"/>
      <c r="V152" s="1356"/>
      <c r="W152" s="1059"/>
      <c r="X152" s="1355"/>
      <c r="Y152" s="1356"/>
      <c r="Z152" s="1060"/>
      <c r="AA152" s="917"/>
      <c r="AB152" s="917"/>
    </row>
    <row r="153" spans="1:28" s="286" customFormat="1" ht="16.5" thickBot="1">
      <c r="A153" s="1061"/>
      <c r="B153" s="943" t="s">
        <v>68</v>
      </c>
      <c r="C153" s="1062"/>
      <c r="D153" s="1063"/>
      <c r="E153" s="1063"/>
      <c r="F153" s="1245"/>
      <c r="G153" s="1064">
        <v>1</v>
      </c>
      <c r="H153" s="1056">
        <f t="shared" si="7"/>
        <v>30</v>
      </c>
      <c r="I153" s="1063"/>
      <c r="J153" s="1245"/>
      <c r="K153" s="1245"/>
      <c r="L153" s="1063"/>
      <c r="M153" s="1065"/>
      <c r="N153" s="792"/>
      <c r="O153" s="793"/>
      <c r="P153" s="795"/>
      <c r="Q153" s="792"/>
      <c r="R153" s="793"/>
      <c r="S153" s="794"/>
      <c r="T153" s="1066"/>
      <c r="U153" s="1357"/>
      <c r="V153" s="1358"/>
      <c r="W153" s="1067"/>
      <c r="X153" s="1357"/>
      <c r="Y153" s="1358"/>
      <c r="Z153" s="1067"/>
      <c r="AA153" s="940"/>
      <c r="AB153" s="940"/>
    </row>
    <row r="154" spans="1:30" s="286" customFormat="1" ht="16.5" thickBot="1">
      <c r="A154" s="1061"/>
      <c r="B154" s="945" t="s">
        <v>69</v>
      </c>
      <c r="C154" s="1062"/>
      <c r="D154" s="1053" t="s">
        <v>297</v>
      </c>
      <c r="E154" s="1053"/>
      <c r="F154" s="1054"/>
      <c r="G154" s="911">
        <v>2</v>
      </c>
      <c r="H154" s="1068">
        <f>G154*30</f>
        <v>60</v>
      </c>
      <c r="I154" s="1053">
        <f>J154+K154+L154</f>
        <v>4</v>
      </c>
      <c r="J154" s="1054">
        <v>4</v>
      </c>
      <c r="K154" s="1054"/>
      <c r="L154" s="1053"/>
      <c r="M154" s="1057">
        <f>H154-I154</f>
        <v>56</v>
      </c>
      <c r="N154" s="792"/>
      <c r="O154" s="793"/>
      <c r="P154" s="795"/>
      <c r="Q154" s="792"/>
      <c r="R154" s="793"/>
      <c r="S154" s="794"/>
      <c r="T154" s="1058"/>
      <c r="U154" s="1355"/>
      <c r="V154" s="1356"/>
      <c r="W154" s="1059"/>
      <c r="X154" s="1355"/>
      <c r="Y154" s="1356"/>
      <c r="Z154" s="1060"/>
      <c r="AA154" s="797" t="s">
        <v>204</v>
      </c>
      <c r="AB154" s="797"/>
      <c r="AD154" s="286">
        <v>3</v>
      </c>
    </row>
    <row r="155" spans="1:30" s="290" customFormat="1" ht="16.5" thickBot="1">
      <c r="A155" s="1391" t="s">
        <v>32</v>
      </c>
      <c r="B155" s="1392"/>
      <c r="C155" s="1069"/>
      <c r="D155" s="1070"/>
      <c r="E155" s="1070"/>
      <c r="F155" s="1071"/>
      <c r="G155" s="1072">
        <f>G156+G157</f>
        <v>37.5</v>
      </c>
      <c r="H155" s="1072">
        <f>H156+H157</f>
        <v>1125</v>
      </c>
      <c r="I155" s="1070"/>
      <c r="J155" s="1071"/>
      <c r="K155" s="1071"/>
      <c r="L155" s="1070"/>
      <c r="M155" s="1009"/>
      <c r="N155" s="787"/>
      <c r="O155" s="687"/>
      <c r="P155" s="689"/>
      <c r="Q155" s="787"/>
      <c r="R155" s="687"/>
      <c r="S155" s="788"/>
      <c r="T155" s="1073"/>
      <c r="U155" s="1346"/>
      <c r="V155" s="1347"/>
      <c r="W155" s="1074"/>
      <c r="X155" s="1346"/>
      <c r="Y155" s="1347"/>
      <c r="Z155" s="1074"/>
      <c r="AA155" s="816"/>
      <c r="AB155" s="816"/>
      <c r="AD155" s="290">
        <f>30*G155</f>
        <v>1125</v>
      </c>
    </row>
    <row r="156" spans="1:31" s="290" customFormat="1" ht="16.5" customHeight="1" thickBot="1">
      <c r="A156" s="1476" t="s">
        <v>75</v>
      </c>
      <c r="B156" s="1477"/>
      <c r="C156" s="1075"/>
      <c r="D156" s="1076"/>
      <c r="E156" s="1076"/>
      <c r="F156" s="1077"/>
      <c r="G156" s="1078">
        <f>G125+G128+G131+G134+G137+G143+G140+G153+G149+G146</f>
        <v>8</v>
      </c>
      <c r="H156" s="1078">
        <f>H125+H128+H131+H134+H137+H143+H140+H153+H149+H146</f>
        <v>240</v>
      </c>
      <c r="I156" s="1076"/>
      <c r="J156" s="1077"/>
      <c r="K156" s="1077"/>
      <c r="L156" s="1076"/>
      <c r="M156" s="1079"/>
      <c r="N156" s="1080"/>
      <c r="O156" s="1081"/>
      <c r="P156" s="1082"/>
      <c r="Q156" s="787"/>
      <c r="R156" s="687"/>
      <c r="S156" s="788"/>
      <c r="T156" s="1073"/>
      <c r="U156" s="1346"/>
      <c r="V156" s="1347"/>
      <c r="W156" s="1083"/>
      <c r="X156" s="1346"/>
      <c r="Y156" s="1347"/>
      <c r="Z156" s="1074"/>
      <c r="AA156" s="816"/>
      <c r="AB156" s="816"/>
      <c r="AD156" s="290">
        <f>30*G156</f>
        <v>240</v>
      </c>
      <c r="AE156" s="290" t="s">
        <v>201</v>
      </c>
    </row>
    <row r="157" spans="1:30" s="156" customFormat="1" ht="15.75">
      <c r="A157" s="1472" t="s">
        <v>76</v>
      </c>
      <c r="B157" s="1473"/>
      <c r="C157" s="1084"/>
      <c r="D157" s="1084"/>
      <c r="E157" s="1084"/>
      <c r="F157" s="1085"/>
      <c r="G157" s="1086">
        <f aca="true" t="shared" si="8" ref="G157:M157">G123+G126+G129+G132+G135+G138+G141+G147+G154+G144+G150+G151</f>
        <v>29.5</v>
      </c>
      <c r="H157" s="1086">
        <f t="shared" si="8"/>
        <v>885</v>
      </c>
      <c r="I157" s="1086">
        <f t="shared" si="8"/>
        <v>68</v>
      </c>
      <c r="J157" s="1086">
        <f t="shared" si="8"/>
        <v>56</v>
      </c>
      <c r="K157" s="1086">
        <f t="shared" si="8"/>
        <v>4</v>
      </c>
      <c r="L157" s="1086">
        <f t="shared" si="8"/>
        <v>8</v>
      </c>
      <c r="M157" s="1086">
        <f t="shared" si="8"/>
        <v>817</v>
      </c>
      <c r="N157" s="1087"/>
      <c r="O157" s="1087"/>
      <c r="P157" s="1088"/>
      <c r="Q157" s="1089"/>
      <c r="R157" s="1090"/>
      <c r="S157" s="1091"/>
      <c r="T157" s="1092">
        <f>SUM(T123:T156)</f>
        <v>0</v>
      </c>
      <c r="U157" s="1361">
        <f>SUM(V123:V156)</f>
        <v>0</v>
      </c>
      <c r="V157" s="1360"/>
      <c r="W157" s="1093" t="s">
        <v>204</v>
      </c>
      <c r="X157" s="1359">
        <f>SUM(Y123:Y156)</f>
        <v>0</v>
      </c>
      <c r="Y157" s="1360"/>
      <c r="Z157" s="1093" t="s">
        <v>259</v>
      </c>
      <c r="AA157" s="1094" t="s">
        <v>260</v>
      </c>
      <c r="AB157" s="1094"/>
      <c r="AD157" s="290">
        <f>30*G157</f>
        <v>885</v>
      </c>
    </row>
    <row r="158" spans="1:30" s="156" customFormat="1" ht="15.75">
      <c r="A158" s="1366" t="s">
        <v>281</v>
      </c>
      <c r="B158" s="1366"/>
      <c r="C158" s="1366"/>
      <c r="D158" s="1366"/>
      <c r="E158" s="1366"/>
      <c r="F158" s="1366"/>
      <c r="G158" s="1366"/>
      <c r="H158" s="1366"/>
      <c r="I158" s="1366"/>
      <c r="J158" s="1366"/>
      <c r="K158" s="1366"/>
      <c r="L158" s="1366"/>
      <c r="M158" s="1366"/>
      <c r="N158" s="1366"/>
      <c r="O158" s="1366"/>
      <c r="P158" s="1366"/>
      <c r="Q158" s="1366"/>
      <c r="R158" s="1366"/>
      <c r="S158" s="1366"/>
      <c r="T158" s="1366"/>
      <c r="U158" s="1366"/>
      <c r="V158" s="1366"/>
      <c r="W158" s="1366"/>
      <c r="X158" s="1366"/>
      <c r="Y158" s="1366"/>
      <c r="Z158" s="1366"/>
      <c r="AA158" s="1366"/>
      <c r="AB158" s="1366"/>
      <c r="AD158" s="290"/>
    </row>
    <row r="159" spans="1:30" s="156" customFormat="1" ht="31.5">
      <c r="A159" s="1095" t="s">
        <v>232</v>
      </c>
      <c r="B159" s="1096" t="s">
        <v>282</v>
      </c>
      <c r="C159" s="1097"/>
      <c r="D159" s="1097"/>
      <c r="E159" s="1097"/>
      <c r="F159" s="1098"/>
      <c r="G159" s="1099">
        <v>4</v>
      </c>
      <c r="H159" s="1099">
        <f>G159*30</f>
        <v>120</v>
      </c>
      <c r="I159" s="1099"/>
      <c r="J159" s="1099"/>
      <c r="K159" s="1099"/>
      <c r="L159" s="1099"/>
      <c r="M159" s="1099"/>
      <c r="N159" s="1100"/>
      <c r="O159" s="1100"/>
      <c r="P159" s="1100"/>
      <c r="Q159" s="1100"/>
      <c r="R159" s="1100"/>
      <c r="S159" s="1100"/>
      <c r="T159" s="1101"/>
      <c r="U159" s="1493"/>
      <c r="V159" s="1494"/>
      <c r="W159" s="1102"/>
      <c r="X159" s="1493"/>
      <c r="Y159" s="1494"/>
      <c r="Z159" s="1102"/>
      <c r="AA159" s="1103"/>
      <c r="AB159" s="1103"/>
      <c r="AD159" s="290"/>
    </row>
    <row r="160" spans="1:30" s="156" customFormat="1" ht="32.25" thickBot="1">
      <c r="A160" s="1104" t="s">
        <v>233</v>
      </c>
      <c r="B160" s="1096" t="s">
        <v>283</v>
      </c>
      <c r="C160" s="1097"/>
      <c r="D160" s="1097"/>
      <c r="E160" s="1097"/>
      <c r="F160" s="1098"/>
      <c r="G160" s="1099">
        <v>8</v>
      </c>
      <c r="H160" s="1099">
        <f>G160*30</f>
        <v>240</v>
      </c>
      <c r="I160" s="1099"/>
      <c r="J160" s="1099"/>
      <c r="K160" s="1099"/>
      <c r="L160" s="1099"/>
      <c r="M160" s="1099"/>
      <c r="N160" s="1100"/>
      <c r="O160" s="1100"/>
      <c r="P160" s="1100"/>
      <c r="Q160" s="1100"/>
      <c r="R160" s="1100"/>
      <c r="S160" s="1100"/>
      <c r="T160" s="1101"/>
      <c r="U160" s="1493"/>
      <c r="V160" s="1494"/>
      <c r="W160" s="1102"/>
      <c r="X160" s="1493"/>
      <c r="Y160" s="1494"/>
      <c r="Z160" s="1102"/>
      <c r="AA160" s="1103"/>
      <c r="AB160" s="1103"/>
      <c r="AD160" s="290"/>
    </row>
    <row r="161" spans="1:30" s="156" customFormat="1" ht="16.5" thickBot="1">
      <c r="A161" s="1476" t="s">
        <v>75</v>
      </c>
      <c r="B161" s="1477"/>
      <c r="C161" s="1097"/>
      <c r="D161" s="1097"/>
      <c r="E161" s="1097"/>
      <c r="F161" s="1098"/>
      <c r="G161" s="1099">
        <f>SUM(G159:G160)</f>
        <v>12</v>
      </c>
      <c r="H161" s="1099">
        <f>SUM(H159:H160)</f>
        <v>360</v>
      </c>
      <c r="I161" s="1099"/>
      <c r="J161" s="1099"/>
      <c r="K161" s="1099"/>
      <c r="L161" s="1099"/>
      <c r="M161" s="1099"/>
      <c r="N161" s="1100"/>
      <c r="O161" s="1100"/>
      <c r="P161" s="1100"/>
      <c r="Q161" s="1100"/>
      <c r="R161" s="1100"/>
      <c r="S161" s="1100"/>
      <c r="T161" s="1101"/>
      <c r="U161" s="1493"/>
      <c r="V161" s="1494"/>
      <c r="W161" s="1102"/>
      <c r="X161" s="1493"/>
      <c r="Y161" s="1494"/>
      <c r="Z161" s="1102"/>
      <c r="AA161" s="1103"/>
      <c r="AB161" s="1103"/>
      <c r="AD161" s="290"/>
    </row>
    <row r="162" spans="1:28" s="156" customFormat="1" ht="16.5" thickBot="1">
      <c r="A162" s="1402" t="s">
        <v>290</v>
      </c>
      <c r="B162" s="1403"/>
      <c r="C162" s="1403"/>
      <c r="D162" s="1403"/>
      <c r="E162" s="1403"/>
      <c r="F162" s="1403"/>
      <c r="G162" s="1403"/>
      <c r="H162" s="1403"/>
      <c r="I162" s="1403"/>
      <c r="J162" s="1403"/>
      <c r="K162" s="1403"/>
      <c r="L162" s="1403"/>
      <c r="M162" s="1403"/>
      <c r="N162" s="1403"/>
      <c r="O162" s="1403"/>
      <c r="P162" s="1403"/>
      <c r="Q162" s="1403"/>
      <c r="R162" s="1403"/>
      <c r="S162" s="1403"/>
      <c r="T162" s="1403"/>
      <c r="U162" s="1403"/>
      <c r="V162" s="1403"/>
      <c r="W162" s="1403"/>
      <c r="X162" s="1403"/>
      <c r="Y162" s="1403"/>
      <c r="Z162" s="1403"/>
      <c r="AA162" s="1403"/>
      <c r="AB162" s="1403"/>
    </row>
    <row r="163" spans="1:33" s="286" customFormat="1" ht="16.5" thickBot="1">
      <c r="A163" s="1095" t="s">
        <v>291</v>
      </c>
      <c r="B163" s="1105" t="s">
        <v>19</v>
      </c>
      <c r="C163" s="779"/>
      <c r="D163" s="779" t="s">
        <v>270</v>
      </c>
      <c r="E163" s="779"/>
      <c r="F163" s="771"/>
      <c r="G163" s="1106">
        <v>16.5</v>
      </c>
      <c r="H163" s="1106">
        <f>G163*30</f>
        <v>495</v>
      </c>
      <c r="I163" s="1107"/>
      <c r="J163" s="1107"/>
      <c r="K163" s="1107"/>
      <c r="L163" s="1107"/>
      <c r="M163" s="1108"/>
      <c r="N163" s="1109"/>
      <c r="O163" s="1110"/>
      <c r="P163" s="1108"/>
      <c r="Q163" s="1109"/>
      <c r="R163" s="1110"/>
      <c r="S163" s="1111"/>
      <c r="T163" s="1112"/>
      <c r="U163" s="1349"/>
      <c r="V163" s="1350"/>
      <c r="W163" s="768"/>
      <c r="X163" s="1349"/>
      <c r="Y163" s="1350"/>
      <c r="Z163" s="1256"/>
      <c r="AA163" s="843"/>
      <c r="AB163" s="843"/>
      <c r="AF163" s="286">
        <v>28</v>
      </c>
      <c r="AG163" s="286">
        <v>4</v>
      </c>
    </row>
    <row r="164" spans="1:33" s="156" customFormat="1" ht="38.25" customHeight="1" thickBot="1">
      <c r="A164" s="1104" t="s">
        <v>292</v>
      </c>
      <c r="B164" s="1113" t="s">
        <v>80</v>
      </c>
      <c r="C164" s="1114"/>
      <c r="D164" s="1115" t="s">
        <v>270</v>
      </c>
      <c r="E164" s="1115"/>
      <c r="F164" s="1116"/>
      <c r="G164" s="1117">
        <v>3</v>
      </c>
      <c r="H164" s="1117">
        <f>G164*30</f>
        <v>90</v>
      </c>
      <c r="I164" s="1118"/>
      <c r="J164" s="1119"/>
      <c r="K164" s="1119"/>
      <c r="L164" s="1119"/>
      <c r="M164" s="1120"/>
      <c r="N164" s="1121"/>
      <c r="O164" s="1122"/>
      <c r="P164" s="1123"/>
      <c r="Q164" s="1121"/>
      <c r="R164" s="1122"/>
      <c r="S164" s="1124"/>
      <c r="T164" s="1125"/>
      <c r="U164" s="1351"/>
      <c r="V164" s="1352"/>
      <c r="W164" s="1126"/>
      <c r="X164" s="1351"/>
      <c r="Y164" s="1352"/>
      <c r="Z164" s="1127"/>
      <c r="AA164" s="1128"/>
      <c r="AB164" s="1128"/>
      <c r="AF164" s="156">
        <v>24</v>
      </c>
      <c r="AG164" s="156">
        <v>2</v>
      </c>
    </row>
    <row r="165" spans="1:28" s="156" customFormat="1" ht="16.5" thickBot="1">
      <c r="A165" s="1480" t="s">
        <v>32</v>
      </c>
      <c r="B165" s="1481"/>
      <c r="C165" s="1129"/>
      <c r="D165" s="1130"/>
      <c r="E165" s="1130"/>
      <c r="F165" s="1131"/>
      <c r="G165" s="1132">
        <f>SUM(G163:G164)</f>
        <v>19.5</v>
      </c>
      <c r="H165" s="1132">
        <f aca="true" t="shared" si="9" ref="H165:M165">SUM(H163:H164)</f>
        <v>585</v>
      </c>
      <c r="I165" s="1132">
        <f t="shared" si="9"/>
        <v>0</v>
      </c>
      <c r="J165" s="1132">
        <f t="shared" si="9"/>
        <v>0</v>
      </c>
      <c r="K165" s="1132">
        <f t="shared" si="9"/>
        <v>0</v>
      </c>
      <c r="L165" s="1132">
        <f t="shared" si="9"/>
        <v>0</v>
      </c>
      <c r="M165" s="1132">
        <f t="shared" si="9"/>
        <v>0</v>
      </c>
      <c r="N165" s="1133"/>
      <c r="O165" s="1134"/>
      <c r="P165" s="1135"/>
      <c r="Q165" s="1133"/>
      <c r="R165" s="1134"/>
      <c r="S165" s="1136"/>
      <c r="T165" s="1137">
        <f aca="true" t="shared" si="10" ref="T165:Z165">SUM(T163:T164)</f>
        <v>0</v>
      </c>
      <c r="U165" s="1342">
        <f>SUM(V163:V164)</f>
        <v>0</v>
      </c>
      <c r="V165" s="1343"/>
      <c r="W165" s="1138">
        <f t="shared" si="10"/>
        <v>0</v>
      </c>
      <c r="X165" s="1344">
        <f>SUM(Y163:Y164)</f>
        <v>0</v>
      </c>
      <c r="Y165" s="1345"/>
      <c r="Z165" s="1139">
        <f t="shared" si="10"/>
        <v>0</v>
      </c>
      <c r="AA165" s="1140">
        <f>SUM(AB163:AB164)</f>
        <v>0</v>
      </c>
      <c r="AB165" s="1140"/>
    </row>
    <row r="166" spans="1:28" s="156" customFormat="1" ht="16.5" hidden="1" thickBot="1">
      <c r="A166" s="1141"/>
      <c r="B166" s="1142"/>
      <c r="C166" s="1143"/>
      <c r="D166" s="1143"/>
      <c r="E166" s="1143"/>
      <c r="F166" s="1144"/>
      <c r="G166" s="1145"/>
      <c r="H166" s="1145"/>
      <c r="I166" s="1146"/>
      <c r="J166" s="1146"/>
      <c r="K166" s="1147"/>
      <c r="L166" s="1147"/>
      <c r="M166" s="1148"/>
      <c r="N166" s="1149"/>
      <c r="O166" s="1147"/>
      <c r="P166" s="1148"/>
      <c r="Q166" s="1149"/>
      <c r="R166" s="1147"/>
      <c r="S166" s="1150"/>
      <c r="T166" s="1151"/>
      <c r="U166" s="1346"/>
      <c r="V166" s="1347"/>
      <c r="W166" s="1151"/>
      <c r="X166" s="1346"/>
      <c r="Y166" s="1347"/>
      <c r="Z166" s="1152"/>
      <c r="AA166" s="816"/>
      <c r="AB166" s="816"/>
    </row>
    <row r="167" spans="1:30" s="156" customFormat="1" ht="16.5" thickBot="1">
      <c r="A167" s="1393" t="s">
        <v>32</v>
      </c>
      <c r="B167" s="1394"/>
      <c r="C167" s="1153"/>
      <c r="D167" s="1153"/>
      <c r="E167" s="1153"/>
      <c r="F167" s="1154"/>
      <c r="G167" s="1155">
        <f>G168+G169</f>
        <v>240</v>
      </c>
      <c r="H167" s="1155">
        <f>H168+H169</f>
        <v>7200</v>
      </c>
      <c r="I167" s="1153"/>
      <c r="J167" s="1153"/>
      <c r="K167" s="1156"/>
      <c r="L167" s="1156"/>
      <c r="M167" s="1157"/>
      <c r="N167" s="1158"/>
      <c r="O167" s="1159"/>
      <c r="P167" s="1160"/>
      <c r="Q167" s="1158"/>
      <c r="R167" s="1159"/>
      <c r="S167" s="1161"/>
      <c r="T167" s="1162"/>
      <c r="U167" s="1346"/>
      <c r="V167" s="1347"/>
      <c r="W167" s="1163"/>
      <c r="X167" s="1346"/>
      <c r="Y167" s="1347"/>
      <c r="Z167" s="1164"/>
      <c r="AA167" s="816"/>
      <c r="AB167" s="816"/>
      <c r="AD167" s="156">
        <f>30*G167</f>
        <v>7200</v>
      </c>
    </row>
    <row r="168" spans="1:30" s="156" customFormat="1" ht="16.5" thickBot="1">
      <c r="A168" s="1395" t="s">
        <v>75</v>
      </c>
      <c r="B168" s="1396"/>
      <c r="C168" s="1165"/>
      <c r="D168" s="1156"/>
      <c r="E168" s="1156"/>
      <c r="F168" s="1166"/>
      <c r="G168" s="1167">
        <f>G24+G48+G118+G156+G161</f>
        <v>89.5</v>
      </c>
      <c r="H168" s="1167">
        <f>H24+H48+H118+H156+H161</f>
        <v>2685</v>
      </c>
      <c r="I168" s="1166"/>
      <c r="J168" s="1166"/>
      <c r="K168" s="1166"/>
      <c r="L168" s="1166"/>
      <c r="M168" s="1168"/>
      <c r="N168" s="1169"/>
      <c r="O168" s="1170"/>
      <c r="P168" s="1171"/>
      <c r="Q168" s="1169"/>
      <c r="R168" s="1170"/>
      <c r="S168" s="1172"/>
      <c r="T168" s="1173"/>
      <c r="U168" s="1348"/>
      <c r="V168" s="1347"/>
      <c r="W168" s="1174"/>
      <c r="X168" s="1346"/>
      <c r="Y168" s="1347"/>
      <c r="Z168" s="1175"/>
      <c r="AA168" s="816"/>
      <c r="AB168" s="816"/>
      <c r="AD168" s="156">
        <f>30*G168</f>
        <v>2685</v>
      </c>
    </row>
    <row r="169" spans="1:30" s="286" customFormat="1" ht="16.5" thickBot="1">
      <c r="A169" s="1367" t="s">
        <v>76</v>
      </c>
      <c r="B169" s="1368"/>
      <c r="C169" s="1176"/>
      <c r="D169" s="1177"/>
      <c r="E169" s="1177"/>
      <c r="F169" s="1178"/>
      <c r="G169" s="1179">
        <f aca="true" t="shared" si="11" ref="G169:M169">G25+G49+G119+G157+G165</f>
        <v>150.5</v>
      </c>
      <c r="H169" s="1179">
        <f t="shared" si="11"/>
        <v>4515</v>
      </c>
      <c r="I169" s="1179">
        <f t="shared" si="11"/>
        <v>288</v>
      </c>
      <c r="J169" s="1179">
        <f t="shared" si="11"/>
        <v>212</v>
      </c>
      <c r="K169" s="1179">
        <f t="shared" si="11"/>
        <v>12</v>
      </c>
      <c r="L169" s="1179">
        <f t="shared" si="11"/>
        <v>64</v>
      </c>
      <c r="M169" s="1179">
        <f t="shared" si="11"/>
        <v>3642</v>
      </c>
      <c r="N169" s="1180"/>
      <c r="O169" s="1181"/>
      <c r="P169" s="1182"/>
      <c r="Q169" s="1180"/>
      <c r="R169" s="1181"/>
      <c r="S169" s="1183"/>
      <c r="T169" s="1184" t="s">
        <v>256</v>
      </c>
      <c r="U169" s="1339" t="s">
        <v>225</v>
      </c>
      <c r="V169" s="1340"/>
      <c r="W169" s="1185" t="s">
        <v>223</v>
      </c>
      <c r="X169" s="1341" t="s">
        <v>224</v>
      </c>
      <c r="Y169" s="1340"/>
      <c r="Z169" s="1262" t="s">
        <v>286</v>
      </c>
      <c r="AA169" s="1691" t="s">
        <v>262</v>
      </c>
      <c r="AB169" s="1691"/>
      <c r="AD169" s="156">
        <f>30*G169</f>
        <v>4515</v>
      </c>
    </row>
    <row r="170" spans="1:28" s="286" customFormat="1" ht="16.5" thickBot="1">
      <c r="A170" s="1391"/>
      <c r="B170" s="1446"/>
      <c r="C170" s="1186"/>
      <c r="D170" s="1187"/>
      <c r="E170" s="1187"/>
      <c r="F170" s="1188"/>
      <c r="G170" s="1189"/>
      <c r="H170" s="1190"/>
      <c r="I170" s="1190"/>
      <c r="J170" s="1190"/>
      <c r="K170" s="1190"/>
      <c r="L170" s="1190"/>
      <c r="M170" s="1191"/>
      <c r="N170" s="1192"/>
      <c r="O170" s="1193"/>
      <c r="P170" s="1194"/>
      <c r="Q170" s="1192"/>
      <c r="R170" s="1193"/>
      <c r="S170" s="1195"/>
      <c r="T170" s="1692"/>
      <c r="U170" s="1693"/>
      <c r="V170" s="1410"/>
      <c r="W170" s="1248"/>
      <c r="X170" s="1361"/>
      <c r="Y170" s="1410"/>
      <c r="Z170" s="1248"/>
      <c r="AA170" s="663"/>
      <c r="AB170" s="663"/>
    </row>
    <row r="171" spans="1:29" s="156" customFormat="1" ht="16.5" thickBot="1">
      <c r="A171" s="1387" t="s">
        <v>29</v>
      </c>
      <c r="B171" s="1387"/>
      <c r="C171" s="1388"/>
      <c r="D171" s="1388"/>
      <c r="E171" s="1388"/>
      <c r="F171" s="1388"/>
      <c r="G171" s="1388"/>
      <c r="H171" s="1388"/>
      <c r="I171" s="1388"/>
      <c r="J171" s="1388"/>
      <c r="K171" s="1388"/>
      <c r="L171" s="1388"/>
      <c r="M171" s="1389"/>
      <c r="N171" s="1196"/>
      <c r="O171" s="1240"/>
      <c r="P171" s="1241"/>
      <c r="Q171" s="1196"/>
      <c r="R171" s="1240"/>
      <c r="S171" s="1241"/>
      <c r="T171" s="858">
        <f>COUNTIF($C11:$C154,1)</f>
        <v>4</v>
      </c>
      <c r="U171" s="1390">
        <f>COUNTIF(C11:C154,2)</f>
        <v>5</v>
      </c>
      <c r="V171" s="1390"/>
      <c r="W171" s="858">
        <f>COUNTIF($C11:$C154,3)</f>
        <v>4</v>
      </c>
      <c r="X171" s="1390">
        <f>COUNTIF($C$11:$C$154,4)</f>
        <v>4</v>
      </c>
      <c r="Y171" s="1390"/>
      <c r="Z171" s="1197">
        <f>COUNTIF($C$11:$C$154,"=5")</f>
        <v>4</v>
      </c>
      <c r="AA171" s="908">
        <v>2</v>
      </c>
      <c r="AB171" s="1694"/>
      <c r="AC171" s="504"/>
    </row>
    <row r="172" spans="1:29" s="156" customFormat="1" ht="15.75">
      <c r="A172" s="1387" t="s">
        <v>30</v>
      </c>
      <c r="B172" s="1387"/>
      <c r="C172" s="1387"/>
      <c r="D172" s="1387"/>
      <c r="E172" s="1387"/>
      <c r="F172" s="1387"/>
      <c r="G172" s="1387"/>
      <c r="H172" s="1387"/>
      <c r="I172" s="1387"/>
      <c r="J172" s="1387"/>
      <c r="K172" s="1387"/>
      <c r="L172" s="1387"/>
      <c r="M172" s="1409"/>
      <c r="N172" s="1196"/>
      <c r="O172" s="1240"/>
      <c r="P172" s="1241"/>
      <c r="Q172" s="1196"/>
      <c r="R172" s="1240"/>
      <c r="S172" s="1241"/>
      <c r="T172" s="858">
        <f>COUNTIF($D11:$D154,1)</f>
        <v>1</v>
      </c>
      <c r="U172" s="1401">
        <f>COUNTIF($D$11:$D$154,2)</f>
        <v>2</v>
      </c>
      <c r="V172" s="1401"/>
      <c r="W172" s="1249">
        <f>COUNTIF($D$11:$D$154,3)</f>
        <v>3</v>
      </c>
      <c r="X172" s="1401">
        <f>COUNTIF($D$11:$D$154,4)</f>
        <v>3</v>
      </c>
      <c r="Y172" s="1401"/>
      <c r="Z172" s="1198">
        <f>COUNTIF($D$11:$D$154,"=5")</f>
        <v>3</v>
      </c>
      <c r="AA172" s="1198">
        <v>7</v>
      </c>
      <c r="AB172" s="980"/>
      <c r="AC172" s="504"/>
    </row>
    <row r="173" spans="1:28" s="156" customFormat="1" ht="15.75">
      <c r="A173" s="1387" t="s">
        <v>31</v>
      </c>
      <c r="B173" s="1387"/>
      <c r="C173" s="1387"/>
      <c r="D173" s="1387"/>
      <c r="E173" s="1387"/>
      <c r="F173" s="1387"/>
      <c r="G173" s="1387"/>
      <c r="H173" s="1387"/>
      <c r="I173" s="1387"/>
      <c r="J173" s="1387"/>
      <c r="K173" s="1387"/>
      <c r="L173" s="1387"/>
      <c r="M173" s="1409"/>
      <c r="N173" s="1196"/>
      <c r="O173" s="1240"/>
      <c r="P173" s="1241"/>
      <c r="Q173" s="1196"/>
      <c r="R173" s="1240"/>
      <c r="S173" s="1241"/>
      <c r="T173" s="789"/>
      <c r="U173" s="1401">
        <f>COUNTIF($F$11:$F$154,2)</f>
        <v>0</v>
      </c>
      <c r="V173" s="1401"/>
      <c r="W173" s="1249">
        <f>COUNTIF($F$11:$F$154,3)</f>
        <v>0</v>
      </c>
      <c r="X173" s="1401">
        <f>COUNTIF($F$11:$F$154,4)</f>
        <v>2</v>
      </c>
      <c r="Y173" s="1401"/>
      <c r="Z173" s="1198">
        <f>COUNTIF($F$11:$F$154,"=5")</f>
        <v>1</v>
      </c>
      <c r="AA173" s="1249">
        <v>1</v>
      </c>
      <c r="AB173" s="980"/>
    </row>
    <row r="174" spans="1:28" s="156" customFormat="1" ht="16.5" thickBot="1">
      <c r="A174" s="1478" t="s">
        <v>49</v>
      </c>
      <c r="B174" s="1478"/>
      <c r="C174" s="1478"/>
      <c r="D174" s="1478"/>
      <c r="E174" s="1478"/>
      <c r="F174" s="1478"/>
      <c r="G174" s="1478"/>
      <c r="H174" s="1478"/>
      <c r="I174" s="1478"/>
      <c r="J174" s="1478"/>
      <c r="K174" s="1478"/>
      <c r="L174" s="1478"/>
      <c r="M174" s="1479"/>
      <c r="N174" s="1199"/>
      <c r="O174" s="1238"/>
      <c r="P174" s="1239"/>
      <c r="Q174" s="1199"/>
      <c r="R174" s="1238"/>
      <c r="S174" s="1239"/>
      <c r="T174" s="1200"/>
      <c r="U174" s="1405"/>
      <c r="V174" s="1405"/>
      <c r="W174" s="1242"/>
      <c r="X174" s="1405"/>
      <c r="Y174" s="1405"/>
      <c r="Z174" s="1242"/>
      <c r="AA174" s="1405"/>
      <c r="AB174" s="1406"/>
    </row>
    <row r="175" spans="1:34" s="156" customFormat="1" ht="16.5" thickBot="1">
      <c r="A175" s="1201"/>
      <c r="B175" s="1238"/>
      <c r="C175" s="1202"/>
      <c r="D175" s="1202"/>
      <c r="E175" s="1202"/>
      <c r="F175" s="1238"/>
      <c r="G175" s="1238"/>
      <c r="H175" s="1238"/>
      <c r="I175" s="1238"/>
      <c r="J175" s="1238"/>
      <c r="K175" s="1386" t="s">
        <v>59</v>
      </c>
      <c r="L175" s="1695"/>
      <c r="M175" s="1696"/>
      <c r="N175" s="1203"/>
      <c r="O175" s="1204"/>
      <c r="P175" s="1205"/>
      <c r="Q175" s="1203"/>
      <c r="R175" s="1204"/>
      <c r="S175" s="1206"/>
      <c r="T175" s="1380" t="s">
        <v>263</v>
      </c>
      <c r="U175" s="1697"/>
      <c r="V175" s="1697"/>
      <c r="W175" s="1380" t="s">
        <v>263</v>
      </c>
      <c r="X175" s="1697"/>
      <c r="Y175" s="1697"/>
      <c r="Z175" s="1380" t="s">
        <v>264</v>
      </c>
      <c r="AA175" s="1697"/>
      <c r="AB175" s="1381"/>
      <c r="AE175" s="723">
        <f>AE11+AE27+AE51+AE123</f>
        <v>44</v>
      </c>
      <c r="AF175" s="668"/>
      <c r="AG175" s="668"/>
      <c r="AH175" s="668" t="s">
        <v>110</v>
      </c>
    </row>
    <row r="176" spans="1:34" s="156" customFormat="1" ht="16.5" customHeight="1" thickBot="1">
      <c r="A176" s="1407"/>
      <c r="B176" s="1407"/>
      <c r="C176" s="1407"/>
      <c r="D176" s="1407"/>
      <c r="E176" s="1407"/>
      <c r="F176" s="1407"/>
      <c r="G176" s="1407"/>
      <c r="H176" s="1407"/>
      <c r="I176" s="1407"/>
      <c r="J176" s="1407"/>
      <c r="K176" s="1407"/>
      <c r="L176" s="1407"/>
      <c r="M176" s="1408"/>
      <c r="N176" s="1207"/>
      <c r="O176" s="1207"/>
      <c r="P176" s="1207"/>
      <c r="Q176" s="1207"/>
      <c r="R176" s="1207"/>
      <c r="S176" s="1207"/>
      <c r="T176" s="1348"/>
      <c r="U176" s="1404"/>
      <c r="V176" s="1404"/>
      <c r="W176" s="1698"/>
      <c r="X176" s="1698"/>
      <c r="Y176" s="1698"/>
      <c r="Z176" s="1698"/>
      <c r="AA176" s="1698"/>
      <c r="AB176" s="1699"/>
      <c r="AE176" s="723">
        <f>AE12+AE28+AE52+AE126</f>
        <v>44.5</v>
      </c>
      <c r="AF176" s="668"/>
      <c r="AG176" s="668"/>
      <c r="AH176" s="668" t="s">
        <v>111</v>
      </c>
    </row>
    <row r="177" spans="1:34" s="156" customFormat="1" ht="18.75">
      <c r="A177" s="1208"/>
      <c r="B177" s="1209"/>
      <c r="C177" s="1247"/>
      <c r="D177" s="1247"/>
      <c r="E177" s="1247"/>
      <c r="F177" s="1210"/>
      <c r="G177" s="1210"/>
      <c r="H177" s="1210"/>
      <c r="I177" s="1210"/>
      <c r="J177" s="1210"/>
      <c r="K177" s="1210"/>
      <c r="L177" s="1211"/>
      <c r="M177" s="1212"/>
      <c r="N177" s="1212"/>
      <c r="O177" s="1212"/>
      <c r="P177" s="1212"/>
      <c r="Q177" s="1212"/>
      <c r="R177" s="1212"/>
      <c r="S177" s="1212"/>
      <c r="T177" s="1469">
        <f>AE175</f>
        <v>44</v>
      </c>
      <c r="U177" s="1470"/>
      <c r="V177" s="1470"/>
      <c r="W177" s="1469">
        <f>AE176</f>
        <v>44.5</v>
      </c>
      <c r="X177" s="1470"/>
      <c r="Y177" s="1470"/>
      <c r="Z177" s="1469">
        <f>AE177</f>
        <v>62</v>
      </c>
      <c r="AA177" s="1470"/>
      <c r="AB177" s="1475"/>
      <c r="AE177" s="723">
        <f>AE13+AE29+AE53+AE127+G165</f>
        <v>62</v>
      </c>
      <c r="AF177" s="668"/>
      <c r="AG177" s="668"/>
      <c r="AH177" s="668" t="s">
        <v>28</v>
      </c>
    </row>
    <row r="178" spans="1:34" s="156" customFormat="1" ht="15.75">
      <c r="A178" s="1489"/>
      <c r="B178" s="1489"/>
      <c r="C178" s="1489"/>
      <c r="D178" s="1489"/>
      <c r="E178" s="1236"/>
      <c r="F178" s="1213"/>
      <c r="G178" s="1213"/>
      <c r="H178" s="1490"/>
      <c r="I178" s="1490"/>
      <c r="J178" s="1490"/>
      <c r="K178" s="1490"/>
      <c r="L178" s="1490"/>
      <c r="M178" s="1490"/>
      <c r="N178" s="1237"/>
      <c r="O178" s="1237"/>
      <c r="P178" s="1237"/>
      <c r="Q178" s="1237"/>
      <c r="R178" s="1237"/>
      <c r="S178" s="1237"/>
      <c r="T178" s="1474">
        <f>T177+W177+Z177</f>
        <v>150.5</v>
      </c>
      <c r="U178" s="1474"/>
      <c r="V178" s="1474"/>
      <c r="W178" s="1474"/>
      <c r="X178" s="1474"/>
      <c r="Y178" s="1474"/>
      <c r="Z178" s="1474"/>
      <c r="AA178" s="1474"/>
      <c r="AB178" s="1474"/>
      <c r="AE178" s="723"/>
      <c r="AF178" s="720"/>
      <c r="AG178" s="720"/>
      <c r="AH178" s="668"/>
    </row>
    <row r="179" spans="1:34" s="156" customFormat="1" ht="18.75">
      <c r="A179" s="1208"/>
      <c r="B179" s="1214"/>
      <c r="C179" s="1215"/>
      <c r="D179" s="1215"/>
      <c r="E179" s="1215"/>
      <c r="F179" s="1213"/>
      <c r="G179" s="1213"/>
      <c r="H179" s="1213"/>
      <c r="I179" s="1213"/>
      <c r="J179" s="1213"/>
      <c r="K179" s="1213"/>
      <c r="L179" s="1216"/>
      <c r="M179" s="1263"/>
      <c r="N179" s="1263"/>
      <c r="O179" s="1263"/>
      <c r="P179" s="1263"/>
      <c r="Q179" s="1263"/>
      <c r="R179" s="1263"/>
      <c r="S179" s="1263"/>
      <c r="T179" s="1217"/>
      <c r="U179" s="1217"/>
      <c r="V179" s="1217"/>
      <c r="W179" s="1217"/>
      <c r="X179" s="1217"/>
      <c r="Y179" s="1217"/>
      <c r="Z179" s="1217"/>
      <c r="AA179" s="1217"/>
      <c r="AB179" s="1217"/>
      <c r="AE179" s="723"/>
      <c r="AF179" s="721"/>
      <c r="AG179" s="721"/>
      <c r="AH179" s="668"/>
    </row>
    <row r="180" spans="1:34" s="156" customFormat="1" ht="15.75">
      <c r="A180" s="1487"/>
      <c r="B180" s="1487"/>
      <c r="C180" s="1487"/>
      <c r="D180" s="1487"/>
      <c r="E180" s="1235"/>
      <c r="F180" s="1218"/>
      <c r="G180" s="1218"/>
      <c r="H180" s="1490"/>
      <c r="I180" s="1490"/>
      <c r="J180" s="1490"/>
      <c r="K180" s="1490"/>
      <c r="L180" s="1490"/>
      <c r="M180" s="1490"/>
      <c r="N180" s="1237"/>
      <c r="O180" s="1237"/>
      <c r="P180" s="1237"/>
      <c r="Q180" s="1237"/>
      <c r="R180" s="1237"/>
      <c r="S180" s="1237"/>
      <c r="T180" s="1491"/>
      <c r="U180" s="1491"/>
      <c r="V180" s="1491"/>
      <c r="W180" s="1491"/>
      <c r="X180" s="1491"/>
      <c r="Y180" s="1491"/>
      <c r="Z180" s="1491"/>
      <c r="AA180" s="1491"/>
      <c r="AB180" s="1491"/>
      <c r="AE180" s="724">
        <f>SUM(AE175:AE179)</f>
        <v>150.5</v>
      </c>
      <c r="AF180" s="290"/>
      <c r="AG180" s="290"/>
      <c r="AH180" s="290"/>
    </row>
    <row r="181" spans="1:28" s="156" customFormat="1" ht="15.75">
      <c r="A181" s="1487"/>
      <c r="B181" s="1487"/>
      <c r="C181" s="1487"/>
      <c r="D181" s="1487"/>
      <c r="E181" s="1235"/>
      <c r="F181" s="1218"/>
      <c r="G181" s="1218"/>
      <c r="H181" s="1487"/>
      <c r="I181" s="1487"/>
      <c r="J181" s="1487"/>
      <c r="K181" s="1487"/>
      <c r="L181" s="1487"/>
      <c r="M181" s="1487"/>
      <c r="N181" s="1235"/>
      <c r="O181" s="1235"/>
      <c r="P181" s="1235"/>
      <c r="Q181" s="1235"/>
      <c r="R181" s="1235"/>
      <c r="S181" s="1235"/>
      <c r="T181" s="1488"/>
      <c r="U181" s="1488"/>
      <c r="V181" s="1488"/>
      <c r="W181" s="1488"/>
      <c r="X181" s="1488"/>
      <c r="Y181" s="1488"/>
      <c r="Z181" s="1488"/>
      <c r="AA181" s="1488"/>
      <c r="AB181" s="1488"/>
    </row>
    <row r="182" spans="1:28" s="156" customFormat="1" ht="18.75">
      <c r="A182" s="1208"/>
      <c r="B182" s="1214" t="s">
        <v>293</v>
      </c>
      <c r="C182" s="1264"/>
      <c r="D182" s="1264"/>
      <c r="E182" s="1264"/>
      <c r="F182" s="1213"/>
      <c r="G182" s="1213"/>
      <c r="H182" s="1338" t="s">
        <v>294</v>
      </c>
      <c r="I182" s="1338"/>
      <c r="J182" s="1338"/>
      <c r="K182" s="1213"/>
      <c r="L182" s="1216"/>
      <c r="M182" s="1263"/>
      <c r="N182" s="1263"/>
      <c r="O182" s="1263"/>
      <c r="P182" s="1263"/>
      <c r="Q182" s="1263"/>
      <c r="R182" s="1263"/>
      <c r="S182" s="1263"/>
      <c r="T182" s="1217"/>
      <c r="U182" s="1217"/>
      <c r="V182" s="1217"/>
      <c r="W182" s="1217"/>
      <c r="X182" s="1217"/>
      <c r="Y182" s="1217"/>
      <c r="Z182" s="1217"/>
      <c r="AA182" s="1217"/>
      <c r="AB182" s="1217"/>
    </row>
    <row r="183" spans="1:28" s="156" customFormat="1" ht="18.75">
      <c r="A183" s="1208"/>
      <c r="B183" s="1214"/>
      <c r="C183" s="1215"/>
      <c r="D183" s="1215"/>
      <c r="E183" s="1215"/>
      <c r="F183" s="1213"/>
      <c r="G183" s="1213"/>
      <c r="H183" s="1213"/>
      <c r="I183" s="1213"/>
      <c r="J183" s="1213"/>
      <c r="K183" s="1213"/>
      <c r="L183" s="1216"/>
      <c r="M183" s="1263"/>
      <c r="N183" s="1263"/>
      <c r="O183" s="1263"/>
      <c r="P183" s="1263"/>
      <c r="Q183" s="1263"/>
      <c r="R183" s="1263"/>
      <c r="S183" s="1263"/>
      <c r="T183" s="1217"/>
      <c r="U183" s="1217"/>
      <c r="V183" s="1217"/>
      <c r="W183" s="1217"/>
      <c r="X183" s="1217"/>
      <c r="Y183" s="1217"/>
      <c r="Z183" s="1217"/>
      <c r="AA183" s="1217"/>
      <c r="AB183" s="1217"/>
    </row>
    <row r="184" spans="1:28" s="156" customFormat="1" ht="18.75">
      <c r="A184" s="1208"/>
      <c r="B184" s="1214" t="s">
        <v>295</v>
      </c>
      <c r="C184" s="1264"/>
      <c r="D184" s="1264"/>
      <c r="E184" s="1264"/>
      <c r="F184" s="1213"/>
      <c r="G184" s="1213"/>
      <c r="H184" s="1338" t="s">
        <v>296</v>
      </c>
      <c r="I184" s="1338"/>
      <c r="J184" s="1338"/>
      <c r="K184" s="1213"/>
      <c r="L184" s="1216"/>
      <c r="M184" s="1263"/>
      <c r="N184" s="1263"/>
      <c r="O184" s="1263"/>
      <c r="P184" s="1263"/>
      <c r="Q184" s="1263"/>
      <c r="R184" s="1263"/>
      <c r="S184" s="1263"/>
      <c r="T184" s="1217"/>
      <c r="U184" s="1217"/>
      <c r="V184" s="1217"/>
      <c r="W184" s="1217"/>
      <c r="X184" s="1217"/>
      <c r="Y184" s="1217"/>
      <c r="Z184" s="1217"/>
      <c r="AA184" s="1217"/>
      <c r="AB184" s="1217"/>
    </row>
    <row r="185" spans="1:28" s="156" customFormat="1" ht="18.75">
      <c r="A185" s="1208"/>
      <c r="B185" s="1214"/>
      <c r="C185" s="1215"/>
      <c r="D185" s="1215"/>
      <c r="E185" s="1215"/>
      <c r="F185" s="1213"/>
      <c r="G185" s="1213"/>
      <c r="H185" s="1213"/>
      <c r="I185" s="1213"/>
      <c r="J185" s="1213"/>
      <c r="K185" s="1213"/>
      <c r="L185" s="1216"/>
      <c r="M185" s="1263"/>
      <c r="N185" s="1263"/>
      <c r="O185" s="1263"/>
      <c r="P185" s="1263"/>
      <c r="Q185" s="1263"/>
      <c r="R185" s="1263"/>
      <c r="S185" s="1263"/>
      <c r="T185" s="1217"/>
      <c r="U185" s="1217"/>
      <c r="V185" s="1217"/>
      <c r="W185" s="1217"/>
      <c r="X185" s="1217"/>
      <c r="Y185" s="1217"/>
      <c r="Z185" s="1217"/>
      <c r="AA185" s="1217"/>
      <c r="AB185" s="1217"/>
    </row>
    <row r="186" spans="2:28" ht="18">
      <c r="B186" s="1220"/>
      <c r="C186" s="1221"/>
      <c r="D186" s="1221"/>
      <c r="E186" s="1221"/>
      <c r="F186" s="1222"/>
      <c r="G186" s="1222"/>
      <c r="H186" s="1222"/>
      <c r="I186" s="1222"/>
      <c r="J186" s="1222"/>
      <c r="K186" s="1222"/>
      <c r="L186" s="1223"/>
      <c r="M186" s="1224"/>
      <c r="N186" s="1224"/>
      <c r="O186" s="1224"/>
      <c r="P186" s="1224"/>
      <c r="Q186" s="1224"/>
      <c r="R186" s="1224"/>
      <c r="S186" s="1224"/>
      <c r="T186" s="1225"/>
      <c r="U186" s="1225"/>
      <c r="V186" s="1225"/>
      <c r="W186" s="1225"/>
      <c r="X186" s="1225"/>
      <c r="Y186" s="1225"/>
      <c r="Z186" s="1225"/>
      <c r="AA186" s="1225"/>
      <c r="AB186" s="1225"/>
    </row>
    <row r="187" spans="2:28" ht="18">
      <c r="B187" s="1220"/>
      <c r="C187" s="1221"/>
      <c r="D187" s="1221"/>
      <c r="E187" s="1221"/>
      <c r="F187" s="1222"/>
      <c r="G187" s="1222"/>
      <c r="H187" s="1222"/>
      <c r="I187" s="1222"/>
      <c r="J187" s="1222"/>
      <c r="K187" s="1222"/>
      <c r="L187" s="1223"/>
      <c r="M187" s="1224"/>
      <c r="N187" s="1224"/>
      <c r="O187" s="1224"/>
      <c r="P187" s="1224"/>
      <c r="Q187" s="1224"/>
      <c r="R187" s="1224"/>
      <c r="S187" s="1224"/>
      <c r="T187" s="1225"/>
      <c r="U187" s="1225"/>
      <c r="V187" s="1225"/>
      <c r="W187" s="1225"/>
      <c r="X187" s="1225"/>
      <c r="Y187" s="1225"/>
      <c r="Z187" s="1225"/>
      <c r="AA187" s="1225"/>
      <c r="AB187" s="1225"/>
    </row>
    <row r="188" spans="2:28" ht="18">
      <c r="B188" s="1220"/>
      <c r="C188" s="1221"/>
      <c r="D188" s="1221"/>
      <c r="E188" s="1221"/>
      <c r="F188" s="1222"/>
      <c r="G188" s="1222"/>
      <c r="H188" s="1222"/>
      <c r="I188" s="1222"/>
      <c r="J188" s="1222"/>
      <c r="K188" s="1222"/>
      <c r="L188" s="1223"/>
      <c r="M188" s="1224"/>
      <c r="N188" s="1224"/>
      <c r="O188" s="1224"/>
      <c r="P188" s="1224"/>
      <c r="Q188" s="1224"/>
      <c r="R188" s="1224"/>
      <c r="S188" s="1224"/>
      <c r="T188" s="1225"/>
      <c r="U188" s="1225"/>
      <c r="V188" s="1225"/>
      <c r="W188" s="1225"/>
      <c r="X188" s="1225"/>
      <c r="Y188" s="1225"/>
      <c r="Z188" s="1225"/>
      <c r="AA188" s="1225"/>
      <c r="AB188" s="1225"/>
    </row>
    <row r="189" spans="2:28" ht="18">
      <c r="B189" s="1220"/>
      <c r="C189" s="1221"/>
      <c r="D189" s="1221"/>
      <c r="E189" s="1221"/>
      <c r="F189" s="1222"/>
      <c r="G189" s="1222"/>
      <c r="H189" s="1222"/>
      <c r="I189" s="1222"/>
      <c r="J189" s="1222"/>
      <c r="K189" s="1222"/>
      <c r="L189" s="1223"/>
      <c r="M189" s="1224"/>
      <c r="N189" s="1224"/>
      <c r="O189" s="1224"/>
      <c r="P189" s="1224"/>
      <c r="Q189" s="1224"/>
      <c r="R189" s="1224"/>
      <c r="S189" s="1224"/>
      <c r="T189" s="1225"/>
      <c r="U189" s="1225"/>
      <c r="V189" s="1225"/>
      <c r="W189" s="1225"/>
      <c r="X189" s="1225"/>
      <c r="Y189" s="1225"/>
      <c r="Z189" s="1225"/>
      <c r="AA189" s="1225"/>
      <c r="AB189" s="1225"/>
    </row>
    <row r="190" spans="2:28" ht="18">
      <c r="B190" s="1220"/>
      <c r="C190" s="1221"/>
      <c r="D190" s="1221"/>
      <c r="E190" s="1221"/>
      <c r="F190" s="1222"/>
      <c r="G190" s="1222"/>
      <c r="H190" s="1222"/>
      <c r="I190" s="1222"/>
      <c r="J190" s="1222"/>
      <c r="K190" s="1222"/>
      <c r="L190" s="1223"/>
      <c r="M190" s="1224"/>
      <c r="N190" s="1224"/>
      <c r="O190" s="1224"/>
      <c r="P190" s="1224"/>
      <c r="Q190" s="1224"/>
      <c r="R190" s="1224"/>
      <c r="S190" s="1224"/>
      <c r="T190" s="1225"/>
      <c r="U190" s="1225"/>
      <c r="V190" s="1225"/>
      <c r="W190" s="1225"/>
      <c r="X190" s="1225"/>
      <c r="Y190" s="1225"/>
      <c r="Z190" s="1225"/>
      <c r="AA190" s="1225"/>
      <c r="AB190" s="1225"/>
    </row>
    <row r="191" spans="2:28" ht="18">
      <c r="B191" s="1220"/>
      <c r="C191" s="1221"/>
      <c r="D191" s="1221"/>
      <c r="E191" s="1221"/>
      <c r="F191" s="1222"/>
      <c r="G191" s="1222"/>
      <c r="H191" s="1222"/>
      <c r="I191" s="1222"/>
      <c r="J191" s="1222"/>
      <c r="K191" s="1222"/>
      <c r="L191" s="1223"/>
      <c r="M191" s="1224"/>
      <c r="N191" s="1224"/>
      <c r="O191" s="1224"/>
      <c r="P191" s="1224"/>
      <c r="Q191" s="1224"/>
      <c r="R191" s="1224"/>
      <c r="S191" s="1224"/>
      <c r="T191" s="1225"/>
      <c r="U191" s="1225"/>
      <c r="V191" s="1225"/>
      <c r="W191" s="1225"/>
      <c r="X191" s="1225"/>
      <c r="Y191" s="1225"/>
      <c r="Z191" s="1225"/>
      <c r="AA191" s="1225"/>
      <c r="AB191" s="1225"/>
    </row>
    <row r="192" spans="2:28" ht="18">
      <c r="B192" s="1220"/>
      <c r="C192" s="1221"/>
      <c r="D192" s="1221"/>
      <c r="E192" s="1221"/>
      <c r="F192" s="1222"/>
      <c r="G192" s="1222"/>
      <c r="H192" s="1222"/>
      <c r="I192" s="1222"/>
      <c r="J192" s="1222"/>
      <c r="K192" s="1222"/>
      <c r="L192" s="1223"/>
      <c r="M192" s="1224"/>
      <c r="N192" s="1224"/>
      <c r="O192" s="1224"/>
      <c r="P192" s="1224"/>
      <c r="Q192" s="1224"/>
      <c r="R192" s="1224"/>
      <c r="S192" s="1224"/>
      <c r="T192" s="1225"/>
      <c r="U192" s="1225"/>
      <c r="V192" s="1225"/>
      <c r="W192" s="1225"/>
      <c r="X192" s="1225"/>
      <c r="Y192" s="1225"/>
      <c r="Z192" s="1225"/>
      <c r="AA192" s="1225"/>
      <c r="AB192" s="1225"/>
    </row>
    <row r="193" spans="2:28" ht="18">
      <c r="B193" s="1220"/>
      <c r="C193" s="1221"/>
      <c r="D193" s="1221"/>
      <c r="E193" s="1221"/>
      <c r="F193" s="1222"/>
      <c r="G193" s="1222"/>
      <c r="H193" s="1222"/>
      <c r="I193" s="1222"/>
      <c r="J193" s="1222"/>
      <c r="K193" s="1222"/>
      <c r="L193" s="1223"/>
      <c r="M193" s="1224"/>
      <c r="N193" s="1224"/>
      <c r="O193" s="1224"/>
      <c r="P193" s="1224"/>
      <c r="Q193" s="1224"/>
      <c r="R193" s="1224"/>
      <c r="S193" s="1224"/>
      <c r="T193" s="1225"/>
      <c r="U193" s="1225"/>
      <c r="V193" s="1225"/>
      <c r="W193" s="1225"/>
      <c r="X193" s="1225"/>
      <c r="Y193" s="1225"/>
      <c r="Z193" s="1225"/>
      <c r="AA193" s="1225"/>
      <c r="AB193" s="1225"/>
    </row>
    <row r="194" spans="2:28" ht="18">
      <c r="B194" s="1220"/>
      <c r="C194" s="1221"/>
      <c r="D194" s="1221"/>
      <c r="E194" s="1221"/>
      <c r="F194" s="1222"/>
      <c r="G194" s="1222"/>
      <c r="H194" s="1222"/>
      <c r="I194" s="1222"/>
      <c r="J194" s="1222"/>
      <c r="K194" s="1222"/>
      <c r="L194" s="1223"/>
      <c r="M194" s="1224"/>
      <c r="N194" s="1224"/>
      <c r="O194" s="1224"/>
      <c r="P194" s="1224"/>
      <c r="Q194" s="1224"/>
      <c r="R194" s="1224"/>
      <c r="S194" s="1224"/>
      <c r="T194" s="1225"/>
      <c r="U194" s="1225"/>
      <c r="V194" s="1225"/>
      <c r="W194" s="1225"/>
      <c r="X194" s="1225"/>
      <c r="Y194" s="1225"/>
      <c r="Z194" s="1225"/>
      <c r="AA194" s="1225"/>
      <c r="AB194" s="1225"/>
    </row>
    <row r="195" spans="2:28" ht="18">
      <c r="B195" s="1220"/>
      <c r="C195" s="1221"/>
      <c r="D195" s="1221"/>
      <c r="E195" s="1221"/>
      <c r="F195" s="1222"/>
      <c r="G195" s="1222"/>
      <c r="H195" s="1222"/>
      <c r="I195" s="1222"/>
      <c r="J195" s="1222"/>
      <c r="K195" s="1222"/>
      <c r="L195" s="1223"/>
      <c r="M195" s="1224"/>
      <c r="N195" s="1224"/>
      <c r="O195" s="1224"/>
      <c r="P195" s="1224"/>
      <c r="Q195" s="1224"/>
      <c r="R195" s="1224"/>
      <c r="S195" s="1224"/>
      <c r="T195" s="1225"/>
      <c r="U195" s="1225"/>
      <c r="V195" s="1225"/>
      <c r="W195" s="1225"/>
      <c r="X195" s="1225"/>
      <c r="Y195" s="1225"/>
      <c r="Z195" s="1225"/>
      <c r="AA195" s="1225"/>
      <c r="AB195" s="1225"/>
    </row>
    <row r="196" spans="2:28" ht="18">
      <c r="B196" s="1220"/>
      <c r="C196" s="1221"/>
      <c r="D196" s="1221"/>
      <c r="E196" s="1221"/>
      <c r="F196" s="1222"/>
      <c r="G196" s="1222"/>
      <c r="H196" s="1222"/>
      <c r="I196" s="1222"/>
      <c r="J196" s="1222"/>
      <c r="K196" s="1222"/>
      <c r="L196" s="1223"/>
      <c r="M196" s="1224"/>
      <c r="N196" s="1224"/>
      <c r="O196" s="1224"/>
      <c r="P196" s="1224"/>
      <c r="Q196" s="1224"/>
      <c r="R196" s="1224"/>
      <c r="S196" s="1224"/>
      <c r="T196" s="1225"/>
      <c r="U196" s="1225"/>
      <c r="V196" s="1225"/>
      <c r="W196" s="1225"/>
      <c r="X196" s="1225"/>
      <c r="Y196" s="1225"/>
      <c r="Z196" s="1225"/>
      <c r="AA196" s="1225"/>
      <c r="AB196" s="1225"/>
    </row>
    <row r="197" spans="2:28" ht="18">
      <c r="B197" s="1220"/>
      <c r="C197" s="1221"/>
      <c r="D197" s="1221"/>
      <c r="E197" s="1221"/>
      <c r="F197" s="1222"/>
      <c r="G197" s="1222"/>
      <c r="H197" s="1222"/>
      <c r="I197" s="1222"/>
      <c r="J197" s="1222"/>
      <c r="K197" s="1222"/>
      <c r="L197" s="1223"/>
      <c r="M197" s="1224"/>
      <c r="N197" s="1224"/>
      <c r="O197" s="1224"/>
      <c r="P197" s="1224"/>
      <c r="Q197" s="1224"/>
      <c r="R197" s="1224"/>
      <c r="S197" s="1224"/>
      <c r="T197" s="1225"/>
      <c r="U197" s="1225"/>
      <c r="V197" s="1225"/>
      <c r="W197" s="1225"/>
      <c r="X197" s="1225"/>
      <c r="Y197" s="1225"/>
      <c r="Z197" s="1225"/>
      <c r="AA197" s="1225"/>
      <c r="AB197" s="1225"/>
    </row>
    <row r="200" spans="29:31" ht="18">
      <c r="AC200" s="180"/>
      <c r="AD200" s="180"/>
      <c r="AE200" s="180"/>
    </row>
    <row r="201" spans="29:31" ht="18">
      <c r="AC201" s="539"/>
      <c r="AD201" s="539"/>
      <c r="AE201" s="539"/>
    </row>
    <row r="202" spans="29:31" ht="18">
      <c r="AC202" s="539"/>
      <c r="AD202" s="539"/>
      <c r="AE202" s="539"/>
    </row>
    <row r="203" spans="29:31" ht="18">
      <c r="AC203" s="539"/>
      <c r="AD203" s="539"/>
      <c r="AE203" s="539"/>
    </row>
  </sheetData>
  <sheetProtection/>
  <mergeCells count="388">
    <mergeCell ref="X21:Y21"/>
    <mergeCell ref="X22:Y22"/>
    <mergeCell ref="A158:AB158"/>
    <mergeCell ref="U159:V159"/>
    <mergeCell ref="U160:V160"/>
    <mergeCell ref="U161:V161"/>
    <mergeCell ref="X159:Y159"/>
    <mergeCell ref="X160:Y160"/>
    <mergeCell ref="X161:Y161"/>
    <mergeCell ref="A161:B161"/>
    <mergeCell ref="U120:V120"/>
    <mergeCell ref="X120:Y120"/>
    <mergeCell ref="A181:D181"/>
    <mergeCell ref="H181:M181"/>
    <mergeCell ref="T181:AB181"/>
    <mergeCell ref="A178:D178"/>
    <mergeCell ref="H178:M178"/>
    <mergeCell ref="A180:D180"/>
    <mergeCell ref="H180:M180"/>
    <mergeCell ref="T180:AB180"/>
    <mergeCell ref="T178:AB178"/>
    <mergeCell ref="Z177:AB177"/>
    <mergeCell ref="A156:B156"/>
    <mergeCell ref="A174:M174"/>
    <mergeCell ref="A172:M172"/>
    <mergeCell ref="A165:B165"/>
    <mergeCell ref="X174:Y174"/>
    <mergeCell ref="U170:V170"/>
    <mergeCell ref="A157:B157"/>
    <mergeCell ref="A170:B170"/>
    <mergeCell ref="C4:C6"/>
    <mergeCell ref="A48:B48"/>
    <mergeCell ref="A117:B117"/>
    <mergeCell ref="A49:B49"/>
    <mergeCell ref="A47:F47"/>
    <mergeCell ref="W177:Y177"/>
    <mergeCell ref="T177:V177"/>
    <mergeCell ref="A50:AB50"/>
    <mergeCell ref="A118:B118"/>
    <mergeCell ref="A120:B120"/>
    <mergeCell ref="A23:B23"/>
    <mergeCell ref="U18:V18"/>
    <mergeCell ref="X12:Y12"/>
    <mergeCell ref="H3:H6"/>
    <mergeCell ref="N5:AB5"/>
    <mergeCell ref="N2:AB3"/>
    <mergeCell ref="A8:AB8"/>
    <mergeCell ref="A10:AB10"/>
    <mergeCell ref="B9:AB9"/>
    <mergeCell ref="H2:M2"/>
    <mergeCell ref="E2:E6"/>
    <mergeCell ref="I3:L3"/>
    <mergeCell ref="K4:K6"/>
    <mergeCell ref="A1:AB1"/>
    <mergeCell ref="A2:A6"/>
    <mergeCell ref="B2:B6"/>
    <mergeCell ref="F2:F6"/>
    <mergeCell ref="G2:G6"/>
    <mergeCell ref="D4:D6"/>
    <mergeCell ref="C2:D3"/>
    <mergeCell ref="I4:I6"/>
    <mergeCell ref="J4:J6"/>
    <mergeCell ref="L4:L6"/>
    <mergeCell ref="Z4:AB4"/>
    <mergeCell ref="Q4:S4"/>
    <mergeCell ref="T4:V4"/>
    <mergeCell ref="W4:Y4"/>
    <mergeCell ref="N4:P4"/>
    <mergeCell ref="U6:V6"/>
    <mergeCell ref="X6:Y6"/>
    <mergeCell ref="X170:Y170"/>
    <mergeCell ref="X172:Y172"/>
    <mergeCell ref="X166:Y166"/>
    <mergeCell ref="X167:Y167"/>
    <mergeCell ref="X168:Y168"/>
    <mergeCell ref="M3:M6"/>
    <mergeCell ref="A26:AB26"/>
    <mergeCell ref="U11:V11"/>
    <mergeCell ref="X11:Y11"/>
    <mergeCell ref="A24:B24"/>
    <mergeCell ref="AA174:AB174"/>
    <mergeCell ref="A176:M176"/>
    <mergeCell ref="X173:Y173"/>
    <mergeCell ref="U174:V174"/>
    <mergeCell ref="A173:M173"/>
    <mergeCell ref="U173:V173"/>
    <mergeCell ref="W175:Y175"/>
    <mergeCell ref="Z175:AB175"/>
    <mergeCell ref="U7:V7"/>
    <mergeCell ref="X7:Y7"/>
    <mergeCell ref="U172:V172"/>
    <mergeCell ref="X171:Y171"/>
    <mergeCell ref="U14:V14"/>
    <mergeCell ref="U15:V15"/>
    <mergeCell ref="U16:V16"/>
    <mergeCell ref="U17:V17"/>
    <mergeCell ref="A162:AB162"/>
    <mergeCell ref="X17:Y17"/>
    <mergeCell ref="X18:Y18"/>
    <mergeCell ref="K175:M175"/>
    <mergeCell ref="T175:V175"/>
    <mergeCell ref="A171:M171"/>
    <mergeCell ref="U171:V171"/>
    <mergeCell ref="A155:B155"/>
    <mergeCell ref="A169:B169"/>
    <mergeCell ref="A167:B167"/>
    <mergeCell ref="A168:B168"/>
    <mergeCell ref="U19:V19"/>
    <mergeCell ref="U12:V12"/>
    <mergeCell ref="U13:V13"/>
    <mergeCell ref="X13:Y13"/>
    <mergeCell ref="X14:Y14"/>
    <mergeCell ref="X15:Y15"/>
    <mergeCell ref="X16:Y16"/>
    <mergeCell ref="U25:V25"/>
    <mergeCell ref="U23:V23"/>
    <mergeCell ref="U24:V24"/>
    <mergeCell ref="X23:Y23"/>
    <mergeCell ref="X24:Y24"/>
    <mergeCell ref="X19:Y19"/>
    <mergeCell ref="U20:V20"/>
    <mergeCell ref="U21:V21"/>
    <mergeCell ref="U22:V22"/>
    <mergeCell ref="X20:Y20"/>
    <mergeCell ref="X28:Y28"/>
    <mergeCell ref="X29:Y29"/>
    <mergeCell ref="X30:Y30"/>
    <mergeCell ref="X31:Y31"/>
    <mergeCell ref="X32:Y32"/>
    <mergeCell ref="U27:V27"/>
    <mergeCell ref="X27:Y27"/>
    <mergeCell ref="U28:V28"/>
    <mergeCell ref="X33:Y33"/>
    <mergeCell ref="U30:V30"/>
    <mergeCell ref="U31:V31"/>
    <mergeCell ref="U32:V32"/>
    <mergeCell ref="U33:V33"/>
    <mergeCell ref="U29:V29"/>
    <mergeCell ref="U34:V34"/>
    <mergeCell ref="U35:V35"/>
    <mergeCell ref="X34:Y34"/>
    <mergeCell ref="X35:Y35"/>
    <mergeCell ref="X36:Y36"/>
    <mergeCell ref="X37:Y37"/>
    <mergeCell ref="U36:V36"/>
    <mergeCell ref="U37:V37"/>
    <mergeCell ref="X43:Y43"/>
    <mergeCell ref="X44:Y44"/>
    <mergeCell ref="X45:Y45"/>
    <mergeCell ref="X46:Y46"/>
    <mergeCell ref="X38:Y38"/>
    <mergeCell ref="X39:Y39"/>
    <mergeCell ref="X40:Y40"/>
    <mergeCell ref="X41:Y41"/>
    <mergeCell ref="X42:Y42"/>
    <mergeCell ref="U38:V38"/>
    <mergeCell ref="U39:V39"/>
    <mergeCell ref="U41:V41"/>
    <mergeCell ref="U42:V42"/>
    <mergeCell ref="U40:V40"/>
    <mergeCell ref="U43:V43"/>
    <mergeCell ref="X47:Y47"/>
    <mergeCell ref="X48:Y48"/>
    <mergeCell ref="X49:Y49"/>
    <mergeCell ref="U44:V44"/>
    <mergeCell ref="U45:V45"/>
    <mergeCell ref="U46:V46"/>
    <mergeCell ref="U47:V47"/>
    <mergeCell ref="U48:V48"/>
    <mergeCell ref="U49:V49"/>
    <mergeCell ref="U62:V62"/>
    <mergeCell ref="U51:V51"/>
    <mergeCell ref="U52:V52"/>
    <mergeCell ref="U53:V53"/>
    <mergeCell ref="U54:V54"/>
    <mergeCell ref="U55:V55"/>
    <mergeCell ref="U56:V56"/>
    <mergeCell ref="X57:Y57"/>
    <mergeCell ref="X58:Y58"/>
    <mergeCell ref="U63:V63"/>
    <mergeCell ref="U66:V66"/>
    <mergeCell ref="U67:V67"/>
    <mergeCell ref="U57:V57"/>
    <mergeCell ref="U58:V58"/>
    <mergeCell ref="U59:V59"/>
    <mergeCell ref="U60:V60"/>
    <mergeCell ref="U61:V61"/>
    <mergeCell ref="X51:Y51"/>
    <mergeCell ref="X52:Y52"/>
    <mergeCell ref="X53:Y53"/>
    <mergeCell ref="X54:Y54"/>
    <mergeCell ref="X55:Y55"/>
    <mergeCell ref="X56:Y56"/>
    <mergeCell ref="X61:Y61"/>
    <mergeCell ref="X59:Y59"/>
    <mergeCell ref="X60:Y60"/>
    <mergeCell ref="X62:Y62"/>
    <mergeCell ref="X63:Y63"/>
    <mergeCell ref="X66:Y66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X67:Y67"/>
    <mergeCell ref="X68:Y68"/>
    <mergeCell ref="X69:Y69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91:Y91"/>
    <mergeCell ref="X80:Y80"/>
    <mergeCell ref="X81:Y81"/>
    <mergeCell ref="X82:Y82"/>
    <mergeCell ref="X83:Y83"/>
    <mergeCell ref="X84:Y84"/>
    <mergeCell ref="X85:Y85"/>
    <mergeCell ref="U89:V89"/>
    <mergeCell ref="X86:Y86"/>
    <mergeCell ref="X87:Y87"/>
    <mergeCell ref="X88:Y88"/>
    <mergeCell ref="X89:Y89"/>
    <mergeCell ref="X90:Y90"/>
    <mergeCell ref="U95:V95"/>
    <mergeCell ref="X92:Y92"/>
    <mergeCell ref="X93:Y93"/>
    <mergeCell ref="X94:Y94"/>
    <mergeCell ref="U83:V83"/>
    <mergeCell ref="U84:V84"/>
    <mergeCell ref="U85:V85"/>
    <mergeCell ref="U86:V86"/>
    <mergeCell ref="U87:V87"/>
    <mergeCell ref="U88:V88"/>
    <mergeCell ref="X95:Y95"/>
    <mergeCell ref="X96:Y96"/>
    <mergeCell ref="X97:Y97"/>
    <mergeCell ref="X98:Y98"/>
    <mergeCell ref="X99:Y99"/>
    <mergeCell ref="U90:V90"/>
    <mergeCell ref="U91:V91"/>
    <mergeCell ref="U92:V92"/>
    <mergeCell ref="U93:V93"/>
    <mergeCell ref="U94:V94"/>
    <mergeCell ref="U96:V96"/>
    <mergeCell ref="U97:V97"/>
    <mergeCell ref="U98:V98"/>
    <mergeCell ref="U99:V99"/>
    <mergeCell ref="U100:V100"/>
    <mergeCell ref="X100:Y100"/>
    <mergeCell ref="U113:V113"/>
    <mergeCell ref="U101:V101"/>
    <mergeCell ref="U102:V102"/>
    <mergeCell ref="U103:V103"/>
    <mergeCell ref="U104:V104"/>
    <mergeCell ref="U105:V105"/>
    <mergeCell ref="U106:V106"/>
    <mergeCell ref="X115:Y115"/>
    <mergeCell ref="U116:V116"/>
    <mergeCell ref="U117:V117"/>
    <mergeCell ref="U118:V118"/>
    <mergeCell ref="U107:V107"/>
    <mergeCell ref="U108:V108"/>
    <mergeCell ref="U109:V109"/>
    <mergeCell ref="U110:V110"/>
    <mergeCell ref="U111:V111"/>
    <mergeCell ref="U112:V112"/>
    <mergeCell ref="X106:Y106"/>
    <mergeCell ref="X107:Y107"/>
    <mergeCell ref="X108:Y108"/>
    <mergeCell ref="U114:V114"/>
    <mergeCell ref="U115:V115"/>
    <mergeCell ref="X110:Y110"/>
    <mergeCell ref="X111:Y111"/>
    <mergeCell ref="X112:Y112"/>
    <mergeCell ref="X113:Y113"/>
    <mergeCell ref="X114:Y114"/>
    <mergeCell ref="X116:Y116"/>
    <mergeCell ref="X117:Y117"/>
    <mergeCell ref="X118:Y118"/>
    <mergeCell ref="X119:Y119"/>
    <mergeCell ref="X101:Y101"/>
    <mergeCell ref="X102:Y102"/>
    <mergeCell ref="X103:Y103"/>
    <mergeCell ref="X104:Y104"/>
    <mergeCell ref="X105:Y105"/>
    <mergeCell ref="X109:Y109"/>
    <mergeCell ref="X128:Y128"/>
    <mergeCell ref="X129:Y129"/>
    <mergeCell ref="U123:V123"/>
    <mergeCell ref="U124:V124"/>
    <mergeCell ref="U125:V125"/>
    <mergeCell ref="U119:V119"/>
    <mergeCell ref="U126:V126"/>
    <mergeCell ref="A121:AB121"/>
    <mergeCell ref="A119:B119"/>
    <mergeCell ref="A122:AB122"/>
    <mergeCell ref="U130:V130"/>
    <mergeCell ref="U131:V131"/>
    <mergeCell ref="U127:V127"/>
    <mergeCell ref="U128:V128"/>
    <mergeCell ref="U129:V129"/>
    <mergeCell ref="X123:Y123"/>
    <mergeCell ref="X124:Y124"/>
    <mergeCell ref="X125:Y125"/>
    <mergeCell ref="X126:Y126"/>
    <mergeCell ref="X127:Y127"/>
    <mergeCell ref="U143:V143"/>
    <mergeCell ref="U132:V132"/>
    <mergeCell ref="U133:V133"/>
    <mergeCell ref="U134:V134"/>
    <mergeCell ref="U135:V135"/>
    <mergeCell ref="U136:V136"/>
    <mergeCell ref="U137:V137"/>
    <mergeCell ref="X136:Y136"/>
    <mergeCell ref="X137:Y137"/>
    <mergeCell ref="X138:Y138"/>
    <mergeCell ref="U138:V138"/>
    <mergeCell ref="U139:V139"/>
    <mergeCell ref="U140:V140"/>
    <mergeCell ref="X130:Y130"/>
    <mergeCell ref="X131:Y131"/>
    <mergeCell ref="X132:Y132"/>
    <mergeCell ref="X133:Y133"/>
    <mergeCell ref="X134:Y134"/>
    <mergeCell ref="X135:Y135"/>
    <mergeCell ref="U152:V152"/>
    <mergeCell ref="X139:Y139"/>
    <mergeCell ref="X140:Y140"/>
    <mergeCell ref="X141:Y141"/>
    <mergeCell ref="X142:Y142"/>
    <mergeCell ref="X143:Y143"/>
    <mergeCell ref="X144:Y144"/>
    <mergeCell ref="U144:V144"/>
    <mergeCell ref="U141:V141"/>
    <mergeCell ref="U142:V142"/>
    <mergeCell ref="X147:Y147"/>
    <mergeCell ref="X148:Y148"/>
    <mergeCell ref="X149:Y149"/>
    <mergeCell ref="X150:Y150"/>
    <mergeCell ref="X151:Y151"/>
    <mergeCell ref="U147:V147"/>
    <mergeCell ref="U148:V148"/>
    <mergeCell ref="U149:V149"/>
    <mergeCell ref="U150:V150"/>
    <mergeCell ref="U151:V151"/>
    <mergeCell ref="X157:Y157"/>
    <mergeCell ref="U153:V153"/>
    <mergeCell ref="U154:V154"/>
    <mergeCell ref="U155:V155"/>
    <mergeCell ref="U156:V156"/>
    <mergeCell ref="U157:V157"/>
    <mergeCell ref="U163:V163"/>
    <mergeCell ref="U164:V164"/>
    <mergeCell ref="X163:Y163"/>
    <mergeCell ref="X164:Y164"/>
    <mergeCell ref="X25:Y25"/>
    <mergeCell ref="X152:Y152"/>
    <mergeCell ref="X153:Y153"/>
    <mergeCell ref="X154:Y154"/>
    <mergeCell ref="X155:Y155"/>
    <mergeCell ref="X156:Y156"/>
    <mergeCell ref="H182:J182"/>
    <mergeCell ref="H184:J184"/>
    <mergeCell ref="U169:V169"/>
    <mergeCell ref="X169:Y169"/>
    <mergeCell ref="U165:V165"/>
    <mergeCell ref="X165:Y165"/>
    <mergeCell ref="U166:V166"/>
    <mergeCell ref="U167:V167"/>
    <mergeCell ref="U168:V168"/>
    <mergeCell ref="T176:AB17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1" manualBreakCount="1">
    <brk id="16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9"/>
  <sheetViews>
    <sheetView view="pageBreakPreview" zoomScale="85" zoomScaleSheetLayoutView="85" zoomScalePageLayoutView="0" workbookViewId="0" topLeftCell="A1">
      <pane ySplit="7" topLeftCell="A147" activePane="bottomLeft" state="frozen"/>
      <selection pane="topLeft" activeCell="A1" sqref="A1"/>
      <selection pane="bottomLeft" activeCell="G157" sqref="G157"/>
    </sheetView>
  </sheetViews>
  <sheetFormatPr defaultColWidth="4.625" defaultRowHeight="12.75"/>
  <cols>
    <col min="1" max="1" width="12.375" style="529" customWidth="1"/>
    <col min="2" max="2" width="40.75390625" style="537" customWidth="1"/>
    <col min="3" max="3" width="5.00390625" style="538" customWidth="1"/>
    <col min="4" max="5" width="4.25390625" style="538" customWidth="1"/>
    <col min="6" max="6" width="4.25390625" style="539" customWidth="1"/>
    <col min="7" max="7" width="8.75390625" style="539" customWidth="1"/>
    <col min="8" max="8" width="10.625" style="539" customWidth="1"/>
    <col min="9" max="10" width="7.875" style="539" customWidth="1"/>
    <col min="11" max="11" width="6.00390625" style="539" customWidth="1"/>
    <col min="12" max="12" width="6.375" style="540" customWidth="1"/>
    <col min="13" max="13" width="8.00390625" style="536" customWidth="1"/>
    <col min="14" max="14" width="5.25390625" style="536" hidden="1" customWidth="1"/>
    <col min="15" max="15" width="5.75390625" style="536" hidden="1" customWidth="1"/>
    <col min="16" max="16" width="5.875" style="536" hidden="1" customWidth="1"/>
    <col min="17" max="17" width="5.00390625" style="536" hidden="1" customWidth="1"/>
    <col min="18" max="18" width="6.375" style="536" hidden="1" customWidth="1"/>
    <col min="19" max="19" width="5.875" style="536" hidden="1" customWidth="1"/>
    <col min="20" max="20" width="7.75390625" style="541" customWidth="1"/>
    <col min="21" max="21" width="4.875" style="541" customWidth="1"/>
    <col min="22" max="22" width="3.125" style="541" customWidth="1"/>
    <col min="23" max="23" width="8.00390625" style="541" customWidth="1"/>
    <col min="24" max="24" width="5.375" style="541" bestFit="1" customWidth="1"/>
    <col min="25" max="25" width="2.625" style="541" customWidth="1"/>
    <col min="26" max="26" width="6.875" style="541" customWidth="1"/>
    <col min="27" max="27" width="6.75390625" style="541" customWidth="1"/>
    <col min="28" max="28" width="6.875" style="541" customWidth="1"/>
    <col min="29" max="29" width="0" style="536" hidden="1" customWidth="1"/>
    <col min="30" max="30" width="7.375" style="536" bestFit="1" customWidth="1"/>
    <col min="31" max="31" width="8.625" style="536" customWidth="1"/>
    <col min="32" max="33" width="4.625" style="536" customWidth="1"/>
    <col min="34" max="34" width="8.375" style="536" customWidth="1"/>
    <col min="35" max="16384" width="4.625" style="536" customWidth="1"/>
  </cols>
  <sheetData>
    <row r="1" spans="1:28" s="155" customFormat="1" ht="20.25">
      <c r="A1" s="1495"/>
      <c r="B1" s="1495"/>
      <c r="C1" s="1495"/>
      <c r="D1" s="1495"/>
      <c r="E1" s="1495"/>
      <c r="F1" s="1495"/>
      <c r="G1" s="1495"/>
      <c r="H1" s="1495"/>
      <c r="I1" s="1495"/>
      <c r="J1" s="1495"/>
      <c r="K1" s="1495"/>
      <c r="L1" s="1495"/>
      <c r="M1" s="1495"/>
      <c r="N1" s="1495"/>
      <c r="O1" s="1495"/>
      <c r="P1" s="1495"/>
      <c r="Q1" s="1495"/>
      <c r="R1" s="1495"/>
      <c r="S1" s="1495"/>
      <c r="T1" s="1495"/>
      <c r="U1" s="1495"/>
      <c r="V1" s="1495"/>
      <c r="W1" s="1495"/>
      <c r="X1" s="1495"/>
      <c r="Y1" s="1495"/>
      <c r="Z1" s="1495"/>
      <c r="AA1" s="1495"/>
      <c r="AB1" s="1495"/>
    </row>
    <row r="2" spans="1:28" s="156" customFormat="1" ht="15.75" customHeight="1">
      <c r="A2" s="1496" t="s">
        <v>21</v>
      </c>
      <c r="B2" s="1498"/>
      <c r="C2" s="1500" t="s">
        <v>252</v>
      </c>
      <c r="D2" s="1501"/>
      <c r="E2" s="1504" t="s">
        <v>105</v>
      </c>
      <c r="F2" s="1504" t="s">
        <v>51</v>
      </c>
      <c r="G2" s="1504" t="s">
        <v>58</v>
      </c>
      <c r="H2" s="1506" t="s">
        <v>22</v>
      </c>
      <c r="I2" s="1506"/>
      <c r="J2" s="1506"/>
      <c r="K2" s="1506"/>
      <c r="L2" s="1506"/>
      <c r="M2" s="1506"/>
      <c r="N2" s="1507" t="s">
        <v>253</v>
      </c>
      <c r="O2" s="1508"/>
      <c r="P2" s="1508"/>
      <c r="Q2" s="1508"/>
      <c r="R2" s="1508"/>
      <c r="S2" s="1508"/>
      <c r="T2" s="1508"/>
      <c r="U2" s="1508"/>
      <c r="V2" s="1508"/>
      <c r="W2" s="1508"/>
      <c r="X2" s="1508"/>
      <c r="Y2" s="1508"/>
      <c r="Z2" s="1508"/>
      <c r="AA2" s="1508"/>
      <c r="AB2" s="1508"/>
    </row>
    <row r="3" spans="1:28" s="156" customFormat="1" ht="15.75" customHeight="1">
      <c r="A3" s="1496"/>
      <c r="B3" s="1499"/>
      <c r="C3" s="1502"/>
      <c r="D3" s="1503"/>
      <c r="E3" s="1504"/>
      <c r="F3" s="1504"/>
      <c r="G3" s="1504"/>
      <c r="H3" s="1505" t="s">
        <v>23</v>
      </c>
      <c r="I3" s="1512" t="s">
        <v>24</v>
      </c>
      <c r="J3" s="1513"/>
      <c r="K3" s="1513"/>
      <c r="L3" s="1513"/>
      <c r="M3" s="1505" t="s">
        <v>25</v>
      </c>
      <c r="N3" s="1509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510"/>
      <c r="Z3" s="1510"/>
      <c r="AA3" s="1510"/>
      <c r="AB3" s="1510"/>
    </row>
    <row r="4" spans="1:28" s="156" customFormat="1" ht="18" customHeight="1" thickBot="1">
      <c r="A4" s="1496"/>
      <c r="B4" s="1499"/>
      <c r="C4" s="1515" t="s">
        <v>26</v>
      </c>
      <c r="D4" s="1515" t="s">
        <v>27</v>
      </c>
      <c r="E4" s="1504"/>
      <c r="F4" s="1504"/>
      <c r="G4" s="1504"/>
      <c r="H4" s="1511"/>
      <c r="I4" s="1517" t="s">
        <v>125</v>
      </c>
      <c r="J4" s="1517" t="s">
        <v>126</v>
      </c>
      <c r="K4" s="1520" t="s">
        <v>127</v>
      </c>
      <c r="L4" s="1520" t="s">
        <v>60</v>
      </c>
      <c r="M4" s="1511"/>
      <c r="N4" s="1523" t="s">
        <v>110</v>
      </c>
      <c r="O4" s="1524"/>
      <c r="P4" s="1524"/>
      <c r="Q4" s="1523" t="s">
        <v>111</v>
      </c>
      <c r="R4" s="1524"/>
      <c r="S4" s="1524"/>
      <c r="T4" s="1525" t="s">
        <v>110</v>
      </c>
      <c r="U4" s="1526"/>
      <c r="V4" s="1526"/>
      <c r="W4" s="1525" t="s">
        <v>111</v>
      </c>
      <c r="X4" s="1526"/>
      <c r="Y4" s="1526"/>
      <c r="Z4" s="1525" t="s">
        <v>28</v>
      </c>
      <c r="AA4" s="1526"/>
      <c r="AB4" s="1526"/>
    </row>
    <row r="5" spans="1:28" s="156" customFormat="1" ht="27.75" customHeight="1" thickBot="1">
      <c r="A5" s="1496"/>
      <c r="B5" s="1499"/>
      <c r="C5" s="1516"/>
      <c r="D5" s="1516"/>
      <c r="E5" s="1504"/>
      <c r="F5" s="1504"/>
      <c r="G5" s="1504"/>
      <c r="H5" s="1511"/>
      <c r="I5" s="1518"/>
      <c r="J5" s="1518"/>
      <c r="K5" s="1521"/>
      <c r="L5" s="1521"/>
      <c r="M5" s="1514"/>
      <c r="N5" s="1527" t="s">
        <v>254</v>
      </c>
      <c r="O5" s="1528"/>
      <c r="P5" s="1528"/>
      <c r="Q5" s="1528"/>
      <c r="R5" s="1528"/>
      <c r="S5" s="1528"/>
      <c r="T5" s="1528"/>
      <c r="U5" s="1528"/>
      <c r="V5" s="1528"/>
      <c r="W5" s="1528"/>
      <c r="X5" s="1528"/>
      <c r="Y5" s="1528"/>
      <c r="Z5" s="1528"/>
      <c r="AA5" s="1528"/>
      <c r="AB5" s="1529"/>
    </row>
    <row r="6" spans="1:28" s="156" customFormat="1" ht="25.5" customHeight="1" thickBot="1">
      <c r="A6" s="1497"/>
      <c r="B6" s="1499"/>
      <c r="C6" s="1516"/>
      <c r="D6" s="1516"/>
      <c r="E6" s="1505"/>
      <c r="F6" s="1505"/>
      <c r="G6" s="1505"/>
      <c r="H6" s="1511"/>
      <c r="I6" s="1519"/>
      <c r="J6" s="1519"/>
      <c r="K6" s="1522"/>
      <c r="L6" s="1522"/>
      <c r="M6" s="1511"/>
      <c r="N6" s="158">
        <v>1</v>
      </c>
      <c r="O6" s="159">
        <v>2</v>
      </c>
      <c r="P6" s="159">
        <v>3</v>
      </c>
      <c r="Q6" s="158">
        <v>4</v>
      </c>
      <c r="R6" s="159">
        <v>5</v>
      </c>
      <c r="S6" s="159">
        <v>6</v>
      </c>
      <c r="T6" s="160" t="s">
        <v>265</v>
      </c>
      <c r="U6" s="1530" t="s">
        <v>266</v>
      </c>
      <c r="V6" s="1531"/>
      <c r="W6" s="160" t="s">
        <v>267</v>
      </c>
      <c r="X6" s="1530" t="s">
        <v>268</v>
      </c>
      <c r="Y6" s="1531"/>
      <c r="Z6" s="580" t="s">
        <v>248</v>
      </c>
      <c r="AA6" s="602" t="s">
        <v>269</v>
      </c>
      <c r="AB6" s="602" t="s">
        <v>270</v>
      </c>
    </row>
    <row r="7" spans="1:28" s="171" customFormat="1" ht="18.75" customHeight="1" thickBot="1">
      <c r="A7" s="162">
        <v>1</v>
      </c>
      <c r="B7" s="163">
        <v>2</v>
      </c>
      <c r="C7" s="164">
        <v>3</v>
      </c>
      <c r="D7" s="165">
        <v>4</v>
      </c>
      <c r="E7" s="166">
        <v>5</v>
      </c>
      <c r="F7" s="166">
        <v>6</v>
      </c>
      <c r="G7" s="167" t="s">
        <v>106</v>
      </c>
      <c r="H7" s="166">
        <v>8</v>
      </c>
      <c r="I7" s="167" t="s">
        <v>107</v>
      </c>
      <c r="J7" s="166">
        <v>10</v>
      </c>
      <c r="K7" s="166">
        <v>11</v>
      </c>
      <c r="L7" s="167" t="s">
        <v>108</v>
      </c>
      <c r="M7" s="167" t="s">
        <v>109</v>
      </c>
      <c r="N7" s="168" t="s">
        <v>112</v>
      </c>
      <c r="O7" s="168" t="s">
        <v>113</v>
      </c>
      <c r="P7" s="168" t="s">
        <v>114</v>
      </c>
      <c r="Q7" s="168" t="s">
        <v>77</v>
      </c>
      <c r="R7" s="168" t="s">
        <v>115</v>
      </c>
      <c r="S7" s="168" t="s">
        <v>78</v>
      </c>
      <c r="T7" s="169" t="s">
        <v>112</v>
      </c>
      <c r="U7" s="1532" t="s">
        <v>113</v>
      </c>
      <c r="V7" s="1533"/>
      <c r="W7" s="170" t="s">
        <v>79</v>
      </c>
      <c r="X7" s="1534" t="s">
        <v>114</v>
      </c>
      <c r="Y7" s="1535"/>
      <c r="Z7" s="169" t="s">
        <v>77</v>
      </c>
      <c r="AA7" s="603" t="s">
        <v>115</v>
      </c>
      <c r="AB7" s="603" t="s">
        <v>78</v>
      </c>
    </row>
    <row r="8" spans="1:28" s="156" customFormat="1" ht="16.5" thickBot="1">
      <c r="A8" s="1536" t="s">
        <v>71</v>
      </c>
      <c r="B8" s="1537"/>
      <c r="C8" s="1537"/>
      <c r="D8" s="1537"/>
      <c r="E8" s="1537"/>
      <c r="F8" s="1537"/>
      <c r="G8" s="1537"/>
      <c r="H8" s="1537"/>
      <c r="I8" s="1537"/>
      <c r="J8" s="1537"/>
      <c r="K8" s="1537"/>
      <c r="L8" s="1537"/>
      <c r="M8" s="1537"/>
      <c r="N8" s="1537"/>
      <c r="O8" s="1537"/>
      <c r="P8" s="1537"/>
      <c r="Q8" s="1537"/>
      <c r="R8" s="1537"/>
      <c r="S8" s="1537"/>
      <c r="T8" s="1537"/>
      <c r="U8" s="1537"/>
      <c r="V8" s="1537"/>
      <c r="W8" s="1537"/>
      <c r="X8" s="1537"/>
      <c r="Y8" s="1537"/>
      <c r="Z8" s="1538"/>
      <c r="AA8" s="1538"/>
      <c r="AB8" s="1538"/>
    </row>
    <row r="9" spans="1:28" s="156" customFormat="1" ht="16.5" thickBot="1">
      <c r="A9" s="161"/>
      <c r="B9" s="1539" t="s">
        <v>128</v>
      </c>
      <c r="C9" s="1540"/>
      <c r="D9" s="1540"/>
      <c r="E9" s="1540"/>
      <c r="F9" s="1540"/>
      <c r="G9" s="1540"/>
      <c r="H9" s="1540"/>
      <c r="I9" s="1540"/>
      <c r="J9" s="1540"/>
      <c r="K9" s="1540"/>
      <c r="L9" s="1540"/>
      <c r="M9" s="1540"/>
      <c r="N9" s="1540"/>
      <c r="O9" s="1540"/>
      <c r="P9" s="1540"/>
      <c r="Q9" s="1540"/>
      <c r="R9" s="1540"/>
      <c r="S9" s="1540"/>
      <c r="T9" s="1540"/>
      <c r="U9" s="1540"/>
      <c r="V9" s="1540"/>
      <c r="W9" s="1540"/>
      <c r="X9" s="1540"/>
      <c r="Y9" s="1540"/>
      <c r="Z9" s="1540"/>
      <c r="AA9" s="1540"/>
      <c r="AB9" s="1540"/>
    </row>
    <row r="10" spans="1:28" s="156" customFormat="1" ht="16.5" thickBot="1">
      <c r="A10" s="1541" t="s">
        <v>129</v>
      </c>
      <c r="B10" s="1542"/>
      <c r="C10" s="1543"/>
      <c r="D10" s="1543"/>
      <c r="E10" s="1543"/>
      <c r="F10" s="1543"/>
      <c r="G10" s="1542"/>
      <c r="H10" s="1542"/>
      <c r="I10" s="1542"/>
      <c r="J10" s="1542"/>
      <c r="K10" s="1542"/>
      <c r="L10" s="1542"/>
      <c r="M10" s="1542"/>
      <c r="N10" s="1543"/>
      <c r="O10" s="1543"/>
      <c r="P10" s="1543"/>
      <c r="Q10" s="1542"/>
      <c r="R10" s="1542"/>
      <c r="S10" s="1542"/>
      <c r="T10" s="1542"/>
      <c r="U10" s="1542"/>
      <c r="V10" s="1542"/>
      <c r="W10" s="1542"/>
      <c r="X10" s="1542"/>
      <c r="Y10" s="1542"/>
      <c r="Z10" s="1542"/>
      <c r="AA10" s="1543"/>
      <c r="AB10" s="1543"/>
    </row>
    <row r="11" spans="1:29" s="180" customFormat="1" ht="32.25" thickBot="1">
      <c r="A11" s="30" t="s">
        <v>116</v>
      </c>
      <c r="B11" s="172" t="s">
        <v>96</v>
      </c>
      <c r="C11" s="173" t="s">
        <v>97</v>
      </c>
      <c r="D11" s="174"/>
      <c r="E11" s="175"/>
      <c r="F11" s="176"/>
      <c r="G11" s="177">
        <f>G12+G13</f>
        <v>6.5</v>
      </c>
      <c r="H11" s="178">
        <f aca="true" t="shared" si="0" ref="H11:H22">G11*30</f>
        <v>195</v>
      </c>
      <c r="I11" s="178"/>
      <c r="J11" s="178"/>
      <c r="K11" s="178"/>
      <c r="L11" s="178"/>
      <c r="M11" s="27"/>
      <c r="N11" s="25"/>
      <c r="O11" s="26"/>
      <c r="P11" s="28"/>
      <c r="Q11" s="25"/>
      <c r="R11" s="26"/>
      <c r="S11" s="28"/>
      <c r="T11" s="30"/>
      <c r="U11" s="1544"/>
      <c r="V11" s="1545"/>
      <c r="W11" s="30"/>
      <c r="X11" s="1544"/>
      <c r="Y11" s="1545"/>
      <c r="Z11" s="578"/>
      <c r="AA11" s="312"/>
      <c r="AB11" s="312"/>
      <c r="AC11" s="179"/>
    </row>
    <row r="12" spans="1:29" s="180" customFormat="1" ht="16.5" thickBot="1">
      <c r="A12" s="31"/>
      <c r="B12" s="181" t="s">
        <v>68</v>
      </c>
      <c r="C12" s="182"/>
      <c r="D12" s="23"/>
      <c r="E12" s="183"/>
      <c r="F12" s="184"/>
      <c r="G12" s="185">
        <v>5</v>
      </c>
      <c r="H12" s="178">
        <f t="shared" si="0"/>
        <v>150</v>
      </c>
      <c r="I12" s="186"/>
      <c r="J12" s="186"/>
      <c r="K12" s="186"/>
      <c r="L12" s="186"/>
      <c r="M12" s="24"/>
      <c r="N12" s="187"/>
      <c r="O12" s="188"/>
      <c r="P12" s="189"/>
      <c r="Q12" s="187"/>
      <c r="R12" s="188"/>
      <c r="S12" s="189"/>
      <c r="T12" s="31"/>
      <c r="U12" s="1546"/>
      <c r="V12" s="1547"/>
      <c r="W12" s="31"/>
      <c r="X12" s="1546"/>
      <c r="Y12" s="1547"/>
      <c r="Z12" s="581"/>
      <c r="AA12" s="312"/>
      <c r="AB12" s="312"/>
      <c r="AC12" s="191"/>
    </row>
    <row r="13" spans="1:29" s="207" customFormat="1" ht="16.5" thickBot="1">
      <c r="A13" s="192" t="s">
        <v>197</v>
      </c>
      <c r="B13" s="193" t="s">
        <v>69</v>
      </c>
      <c r="C13" s="194"/>
      <c r="D13" s="195">
        <v>6</v>
      </c>
      <c r="E13" s="196"/>
      <c r="F13" s="197"/>
      <c r="G13" s="198">
        <v>1.5</v>
      </c>
      <c r="H13" s="199">
        <f t="shared" si="0"/>
        <v>45</v>
      </c>
      <c r="I13" s="200">
        <v>4</v>
      </c>
      <c r="J13" s="200"/>
      <c r="K13" s="200"/>
      <c r="L13" s="200">
        <v>4</v>
      </c>
      <c r="M13" s="201">
        <f>H13-I13</f>
        <v>41</v>
      </c>
      <c r="N13" s="202"/>
      <c r="O13" s="203"/>
      <c r="P13" s="204"/>
      <c r="Q13" s="202"/>
      <c r="R13" s="203"/>
      <c r="S13" s="204"/>
      <c r="T13" s="192"/>
      <c r="U13" s="1546"/>
      <c r="V13" s="1547"/>
      <c r="W13" s="192"/>
      <c r="X13" s="1546"/>
      <c r="Y13" s="1547"/>
      <c r="Z13" s="582"/>
      <c r="AA13" s="322" t="s">
        <v>204</v>
      </c>
      <c r="AB13" s="322"/>
      <c r="AC13" s="206"/>
    </row>
    <row r="14" spans="1:29" s="180" customFormat="1" ht="16.5" thickBot="1">
      <c r="A14" s="208" t="s">
        <v>117</v>
      </c>
      <c r="B14" s="209" t="s">
        <v>98</v>
      </c>
      <c r="C14" s="210" t="s">
        <v>97</v>
      </c>
      <c r="D14" s="211"/>
      <c r="E14" s="212"/>
      <c r="F14" s="213"/>
      <c r="G14" s="214">
        <v>4.5</v>
      </c>
      <c r="H14" s="178">
        <f t="shared" si="0"/>
        <v>135</v>
      </c>
      <c r="I14" s="211"/>
      <c r="J14" s="186"/>
      <c r="K14" s="211"/>
      <c r="L14" s="211"/>
      <c r="M14" s="24"/>
      <c r="N14" s="215"/>
      <c r="O14" s="216"/>
      <c r="P14" s="217"/>
      <c r="Q14" s="215"/>
      <c r="R14" s="216"/>
      <c r="S14" s="217"/>
      <c r="T14" s="31"/>
      <c r="U14" s="1546"/>
      <c r="V14" s="1547"/>
      <c r="W14" s="31"/>
      <c r="X14" s="1546"/>
      <c r="Y14" s="1547"/>
      <c r="Z14" s="581"/>
      <c r="AA14" s="312"/>
      <c r="AB14" s="312"/>
      <c r="AC14" s="191"/>
    </row>
    <row r="15" spans="1:29" s="180" customFormat="1" ht="32.25" thickBot="1">
      <c r="A15" s="208" t="s">
        <v>118</v>
      </c>
      <c r="B15" s="209" t="s">
        <v>203</v>
      </c>
      <c r="C15" s="219"/>
      <c r="D15" s="220" t="s">
        <v>99</v>
      </c>
      <c r="E15" s="221"/>
      <c r="F15" s="222"/>
      <c r="G15" s="223">
        <v>3</v>
      </c>
      <c r="H15" s="224">
        <f t="shared" si="0"/>
        <v>90</v>
      </c>
      <c r="I15" s="220"/>
      <c r="J15" s="220"/>
      <c r="K15" s="220"/>
      <c r="L15" s="220"/>
      <c r="M15" s="225"/>
      <c r="N15" s="226"/>
      <c r="O15" s="227"/>
      <c r="P15" s="228"/>
      <c r="Q15" s="226"/>
      <c r="R15" s="227"/>
      <c r="S15" s="228"/>
      <c r="T15" s="229"/>
      <c r="U15" s="1546"/>
      <c r="V15" s="1547"/>
      <c r="W15" s="208"/>
      <c r="X15" s="1546"/>
      <c r="Y15" s="1547"/>
      <c r="Z15" s="573"/>
      <c r="AA15" s="312"/>
      <c r="AB15" s="312"/>
      <c r="AC15" s="230"/>
    </row>
    <row r="16" spans="1:29" s="180" customFormat="1" ht="32.25" thickBot="1">
      <c r="A16" s="231" t="s">
        <v>119</v>
      </c>
      <c r="B16" s="209" t="s">
        <v>100</v>
      </c>
      <c r="C16" s="210" t="s">
        <v>97</v>
      </c>
      <c r="D16" s="232"/>
      <c r="E16" s="233"/>
      <c r="F16" s="222"/>
      <c r="G16" s="223">
        <v>4</v>
      </c>
      <c r="H16" s="224">
        <f t="shared" si="0"/>
        <v>120</v>
      </c>
      <c r="I16" s="220"/>
      <c r="J16" s="220"/>
      <c r="K16" s="220"/>
      <c r="L16" s="220"/>
      <c r="M16" s="225"/>
      <c r="N16" s="226"/>
      <c r="O16" s="227"/>
      <c r="P16" s="228"/>
      <c r="Q16" s="226"/>
      <c r="R16" s="227"/>
      <c r="S16" s="228"/>
      <c r="T16" s="229"/>
      <c r="U16" s="1546"/>
      <c r="V16" s="1547"/>
      <c r="W16" s="208"/>
      <c r="X16" s="1546"/>
      <c r="Y16" s="1547"/>
      <c r="Z16" s="573"/>
      <c r="AA16" s="312"/>
      <c r="AB16" s="312"/>
      <c r="AC16" s="230"/>
    </row>
    <row r="17" spans="1:29" s="180" customFormat="1" ht="16.5" thickBot="1">
      <c r="A17" s="231" t="s">
        <v>120</v>
      </c>
      <c r="B17" s="234" t="s">
        <v>101</v>
      </c>
      <c r="C17" s="71"/>
      <c r="D17" s="235"/>
      <c r="E17" s="236"/>
      <c r="F17" s="237"/>
      <c r="G17" s="223">
        <v>4.5</v>
      </c>
      <c r="H17" s="224">
        <f t="shared" si="0"/>
        <v>135</v>
      </c>
      <c r="I17" s="211"/>
      <c r="J17" s="211"/>
      <c r="K17" s="235"/>
      <c r="L17" s="235"/>
      <c r="M17" s="24"/>
      <c r="N17" s="215"/>
      <c r="O17" s="216"/>
      <c r="P17" s="217"/>
      <c r="Q17" s="215"/>
      <c r="R17" s="216"/>
      <c r="S17" s="217"/>
      <c r="T17" s="238"/>
      <c r="U17" s="1546"/>
      <c r="V17" s="1547"/>
      <c r="W17" s="239"/>
      <c r="X17" s="1546"/>
      <c r="Y17" s="1547"/>
      <c r="Z17" s="583"/>
      <c r="AA17" s="312"/>
      <c r="AB17" s="312"/>
      <c r="AC17" s="241"/>
    </row>
    <row r="18" spans="1:29" s="180" customFormat="1" ht="16.5" thickBot="1">
      <c r="A18" s="231"/>
      <c r="B18" s="181" t="s">
        <v>68</v>
      </c>
      <c r="C18" s="182"/>
      <c r="D18" s="232"/>
      <c r="E18" s="233"/>
      <c r="F18" s="222"/>
      <c r="G18" s="223">
        <v>3</v>
      </c>
      <c r="H18" s="224">
        <f t="shared" si="0"/>
        <v>90</v>
      </c>
      <c r="I18" s="220"/>
      <c r="J18" s="220"/>
      <c r="K18" s="220"/>
      <c r="L18" s="220"/>
      <c r="M18" s="225"/>
      <c r="N18" s="226"/>
      <c r="O18" s="227"/>
      <c r="P18" s="228"/>
      <c r="Q18" s="226"/>
      <c r="R18" s="227"/>
      <c r="S18" s="228"/>
      <c r="T18" s="242"/>
      <c r="U18" s="1546"/>
      <c r="V18" s="1547"/>
      <c r="W18" s="239"/>
      <c r="X18" s="1546"/>
      <c r="Y18" s="1547"/>
      <c r="Z18" s="583"/>
      <c r="AA18" s="312"/>
      <c r="AB18" s="312"/>
      <c r="AC18" s="241"/>
    </row>
    <row r="19" spans="1:29" s="207" customFormat="1" ht="16.5" thickBot="1">
      <c r="A19" s="243" t="s">
        <v>140</v>
      </c>
      <c r="B19" s="193" t="s">
        <v>69</v>
      </c>
      <c r="C19" s="71">
        <v>2</v>
      </c>
      <c r="D19" s="244"/>
      <c r="E19" s="245"/>
      <c r="F19" s="246"/>
      <c r="G19" s="247">
        <v>1.5</v>
      </c>
      <c r="H19" s="248">
        <f t="shared" si="0"/>
        <v>45</v>
      </c>
      <c r="I19" s="249">
        <v>4</v>
      </c>
      <c r="J19" s="249">
        <v>4</v>
      </c>
      <c r="K19" s="244"/>
      <c r="L19" s="244"/>
      <c r="M19" s="201">
        <f>H19-I19</f>
        <v>41</v>
      </c>
      <c r="N19" s="250"/>
      <c r="O19" s="251"/>
      <c r="P19" s="252"/>
      <c r="Q19" s="250"/>
      <c r="R19" s="251"/>
      <c r="S19" s="320"/>
      <c r="T19" s="694"/>
      <c r="U19" s="1548" t="s">
        <v>204</v>
      </c>
      <c r="V19" s="1548"/>
      <c r="W19" s="317"/>
      <c r="X19" s="1549"/>
      <c r="Y19" s="1549"/>
      <c r="Z19" s="692"/>
      <c r="AA19" s="604"/>
      <c r="AB19" s="604"/>
      <c r="AC19" s="255"/>
    </row>
    <row r="20" spans="1:29" s="207" customFormat="1" ht="33.75" thickBot="1">
      <c r="A20" s="681" t="s">
        <v>271</v>
      </c>
      <c r="B20" s="682" t="s">
        <v>272</v>
      </c>
      <c r="C20" s="683"/>
      <c r="D20" s="684">
        <v>6</v>
      </c>
      <c r="E20" s="684"/>
      <c r="F20" s="684"/>
      <c r="G20" s="685">
        <v>3.5</v>
      </c>
      <c r="H20" s="686">
        <f t="shared" si="0"/>
        <v>105</v>
      </c>
      <c r="I20" s="684">
        <v>4</v>
      </c>
      <c r="J20" s="684">
        <v>4</v>
      </c>
      <c r="K20" s="684"/>
      <c r="L20" s="684"/>
      <c r="M20" s="687">
        <f>H20-I20</f>
        <v>101</v>
      </c>
      <c r="N20" s="677"/>
      <c r="O20" s="353"/>
      <c r="P20" s="678"/>
      <c r="Q20" s="677"/>
      <c r="R20" s="353"/>
      <c r="S20" s="357"/>
      <c r="T20" s="694"/>
      <c r="U20" s="1548"/>
      <c r="V20" s="1548"/>
      <c r="W20" s="317"/>
      <c r="X20" s="1549"/>
      <c r="Y20" s="1549"/>
      <c r="Z20" s="693"/>
      <c r="AA20" s="679" t="s">
        <v>204</v>
      </c>
      <c r="AB20" s="679"/>
      <c r="AC20" s="680"/>
    </row>
    <row r="21" spans="1:29" s="207" customFormat="1" ht="32.25" thickBot="1">
      <c r="A21" s="681" t="s">
        <v>273</v>
      </c>
      <c r="B21" s="682" t="s">
        <v>274</v>
      </c>
      <c r="C21" s="683"/>
      <c r="D21" s="684" t="s">
        <v>99</v>
      </c>
      <c r="E21" s="684"/>
      <c r="F21" s="684"/>
      <c r="G21" s="685">
        <v>3</v>
      </c>
      <c r="H21" s="686">
        <f t="shared" si="0"/>
        <v>90</v>
      </c>
      <c r="I21" s="684"/>
      <c r="J21" s="684"/>
      <c r="K21" s="684"/>
      <c r="L21" s="684"/>
      <c r="M21" s="687"/>
      <c r="N21" s="677"/>
      <c r="O21" s="353"/>
      <c r="P21" s="678"/>
      <c r="Q21" s="677"/>
      <c r="R21" s="353"/>
      <c r="S21" s="357"/>
      <c r="T21" s="694"/>
      <c r="U21" s="1548"/>
      <c r="V21" s="1548"/>
      <c r="W21" s="317"/>
      <c r="X21" s="1549"/>
      <c r="Y21" s="1549"/>
      <c r="Z21" s="693"/>
      <c r="AA21" s="679"/>
      <c r="AB21" s="679"/>
      <c r="AC21" s="680"/>
    </row>
    <row r="22" spans="1:29" s="207" customFormat="1" ht="17.25" thickBot="1">
      <c r="A22" s="681" t="s">
        <v>275</v>
      </c>
      <c r="B22" s="682" t="s">
        <v>276</v>
      </c>
      <c r="C22" s="683"/>
      <c r="D22" s="684">
        <v>3</v>
      </c>
      <c r="E22" s="684"/>
      <c r="F22" s="684"/>
      <c r="G22" s="685">
        <v>3</v>
      </c>
      <c r="H22" s="686">
        <f t="shared" si="0"/>
        <v>90</v>
      </c>
      <c r="I22" s="684">
        <v>4</v>
      </c>
      <c r="J22" s="684">
        <v>4</v>
      </c>
      <c r="K22" s="684"/>
      <c r="L22" s="684"/>
      <c r="M22" s="689">
        <f>H22-I22</f>
        <v>86</v>
      </c>
      <c r="N22" s="677"/>
      <c r="O22" s="353"/>
      <c r="P22" s="678"/>
      <c r="Q22" s="677"/>
      <c r="R22" s="353"/>
      <c r="S22" s="357"/>
      <c r="T22" s="694"/>
      <c r="U22" s="1548"/>
      <c r="V22" s="1548"/>
      <c r="W22" s="317" t="s">
        <v>204</v>
      </c>
      <c r="X22" s="1550"/>
      <c r="Y22" s="1551"/>
      <c r="Z22" s="693"/>
      <c r="AA22" s="679"/>
      <c r="AB22" s="679"/>
      <c r="AC22" s="680"/>
    </row>
    <row r="23" spans="1:29" s="180" customFormat="1" ht="21" customHeight="1" thickBot="1">
      <c r="A23" s="1552" t="s">
        <v>32</v>
      </c>
      <c r="B23" s="1553"/>
      <c r="C23" s="256"/>
      <c r="D23" s="257"/>
      <c r="E23" s="258"/>
      <c r="F23" s="259"/>
      <c r="G23" s="260">
        <f>G24+G25</f>
        <v>32</v>
      </c>
      <c r="H23" s="260">
        <f>H24+H25</f>
        <v>870</v>
      </c>
      <c r="I23" s="164"/>
      <c r="J23" s="164"/>
      <c r="K23" s="164"/>
      <c r="L23" s="164"/>
      <c r="M23" s="261"/>
      <c r="N23" s="262"/>
      <c r="O23" s="263"/>
      <c r="P23" s="264"/>
      <c r="Q23" s="262"/>
      <c r="R23" s="263"/>
      <c r="S23" s="264"/>
      <c r="T23" s="300"/>
      <c r="U23" s="1554"/>
      <c r="V23" s="1555"/>
      <c r="W23" s="300"/>
      <c r="X23" s="1554"/>
      <c r="Y23" s="1555"/>
      <c r="Z23" s="570"/>
      <c r="AA23" s="605"/>
      <c r="AB23" s="605"/>
      <c r="AC23" s="267"/>
    </row>
    <row r="24" spans="1:29" s="180" customFormat="1" ht="21" customHeight="1" thickBot="1">
      <c r="A24" s="1556" t="s">
        <v>102</v>
      </c>
      <c r="B24" s="1557"/>
      <c r="C24" s="268"/>
      <c r="D24" s="269"/>
      <c r="E24" s="270"/>
      <c r="F24" s="271"/>
      <c r="G24" s="272">
        <f>G12+G14+G15+G16+G18+G21</f>
        <v>22.5</v>
      </c>
      <c r="H24" s="272">
        <f>H12+H14+H15+H16+H18</f>
        <v>585</v>
      </c>
      <c r="I24" s="269"/>
      <c r="J24" s="269"/>
      <c r="K24" s="269"/>
      <c r="L24" s="269"/>
      <c r="M24" s="270"/>
      <c r="N24" s="273"/>
      <c r="O24" s="273"/>
      <c r="P24" s="273"/>
      <c r="Q24" s="274"/>
      <c r="R24" s="274"/>
      <c r="S24" s="274"/>
      <c r="T24" s="275"/>
      <c r="U24" s="1558"/>
      <c r="V24" s="1559"/>
      <c r="W24" s="275"/>
      <c r="X24" s="1558"/>
      <c r="Y24" s="1559"/>
      <c r="Z24" s="574"/>
      <c r="AA24" s="607"/>
      <c r="AB24" s="607"/>
      <c r="AC24" s="575"/>
    </row>
    <row r="25" spans="1:29" s="156" customFormat="1" ht="22.5" customHeight="1" thickBot="1">
      <c r="A25" s="276" t="s">
        <v>103</v>
      </c>
      <c r="B25" s="277"/>
      <c r="C25" s="268"/>
      <c r="D25" s="278"/>
      <c r="E25" s="279"/>
      <c r="F25" s="280"/>
      <c r="G25" s="281">
        <f>G19+G13+G20+G22</f>
        <v>9.5</v>
      </c>
      <c r="H25" s="281">
        <f aca="true" t="shared" si="1" ref="H25:M25">H19+H13+H20+H22</f>
        <v>285</v>
      </c>
      <c r="I25" s="281">
        <f t="shared" si="1"/>
        <v>16</v>
      </c>
      <c r="J25" s="281">
        <f t="shared" si="1"/>
        <v>12</v>
      </c>
      <c r="K25" s="281">
        <f t="shared" si="1"/>
        <v>0</v>
      </c>
      <c r="L25" s="281">
        <f t="shared" si="1"/>
        <v>4</v>
      </c>
      <c r="M25" s="281">
        <f t="shared" si="1"/>
        <v>269</v>
      </c>
      <c r="N25" s="281"/>
      <c r="O25" s="281"/>
      <c r="P25" s="281"/>
      <c r="Q25" s="281"/>
      <c r="R25" s="281"/>
      <c r="S25" s="281"/>
      <c r="T25" s="282">
        <v>0</v>
      </c>
      <c r="U25" s="1560" t="s">
        <v>204</v>
      </c>
      <c r="V25" s="1561"/>
      <c r="W25" s="283" t="s">
        <v>204</v>
      </c>
      <c r="X25" s="1562">
        <v>0</v>
      </c>
      <c r="Y25" s="1561"/>
      <c r="Z25" s="579">
        <f>SUM(Z11:Z19)</f>
        <v>0</v>
      </c>
      <c r="AA25" s="608" t="s">
        <v>258</v>
      </c>
      <c r="AB25" s="608"/>
      <c r="AC25" s="585"/>
    </row>
    <row r="26" spans="1:28" s="156" customFormat="1" ht="16.5" thickBot="1">
      <c r="A26" s="1563" t="s">
        <v>227</v>
      </c>
      <c r="B26" s="1564"/>
      <c r="C26" s="1564"/>
      <c r="D26" s="1564"/>
      <c r="E26" s="1564"/>
      <c r="F26" s="1564"/>
      <c r="G26" s="1564"/>
      <c r="H26" s="1564"/>
      <c r="I26" s="1564"/>
      <c r="J26" s="1564"/>
      <c r="K26" s="1564"/>
      <c r="L26" s="1564"/>
      <c r="M26" s="1564"/>
      <c r="N26" s="1564"/>
      <c r="O26" s="1564"/>
      <c r="P26" s="1564"/>
      <c r="Q26" s="1564"/>
      <c r="R26" s="1564"/>
      <c r="S26" s="1564"/>
      <c r="T26" s="1564"/>
      <c r="U26" s="1564"/>
      <c r="V26" s="1564"/>
      <c r="W26" s="1564"/>
      <c r="X26" s="1564"/>
      <c r="Y26" s="1564"/>
      <c r="Z26" s="1564"/>
      <c r="AA26" s="1564"/>
      <c r="AB26" s="1564"/>
    </row>
    <row r="27" spans="1:28" s="286" customFormat="1" ht="39" customHeight="1">
      <c r="A27" s="106" t="s">
        <v>121</v>
      </c>
      <c r="B27" s="107" t="s">
        <v>85</v>
      </c>
      <c r="C27" s="609"/>
      <c r="D27" s="610"/>
      <c r="E27" s="110"/>
      <c r="F27" s="111"/>
      <c r="G27" s="695">
        <v>7</v>
      </c>
      <c r="H27" s="112">
        <f>G27*30</f>
        <v>210</v>
      </c>
      <c r="I27" s="611"/>
      <c r="J27" s="611"/>
      <c r="K27" s="612"/>
      <c r="L27" s="611"/>
      <c r="M27" s="613"/>
      <c r="N27" s="202"/>
      <c r="O27" s="203"/>
      <c r="P27" s="204"/>
      <c r="Q27" s="202"/>
      <c r="R27" s="203"/>
      <c r="S27" s="204"/>
      <c r="T27" s="192"/>
      <c r="U27" s="1565"/>
      <c r="V27" s="1566"/>
      <c r="W27" s="205"/>
      <c r="X27" s="1565"/>
      <c r="Y27" s="1566"/>
      <c r="Z27" s="586"/>
      <c r="AA27" s="606"/>
      <c r="AB27" s="606"/>
    </row>
    <row r="28" spans="1:28" s="286" customFormat="1" ht="16.5" customHeight="1">
      <c r="A28" s="40"/>
      <c r="B28" s="41" t="s">
        <v>68</v>
      </c>
      <c r="C28" s="42"/>
      <c r="D28" s="43"/>
      <c r="E28" s="44"/>
      <c r="F28" s="45"/>
      <c r="G28" s="696">
        <v>3.5</v>
      </c>
      <c r="H28" s="46">
        <f>G28*30</f>
        <v>105</v>
      </c>
      <c r="I28" s="47"/>
      <c r="J28" s="47"/>
      <c r="K28" s="48"/>
      <c r="L28" s="47"/>
      <c r="M28" s="49"/>
      <c r="N28" s="202"/>
      <c r="O28" s="203"/>
      <c r="P28" s="204"/>
      <c r="Q28" s="202"/>
      <c r="R28" s="203"/>
      <c r="S28" s="204"/>
      <c r="T28" s="192"/>
      <c r="U28" s="1546"/>
      <c r="V28" s="1547"/>
      <c r="W28" s="205"/>
      <c r="X28" s="1546"/>
      <c r="Y28" s="1547"/>
      <c r="Z28" s="586"/>
      <c r="AA28" s="312"/>
      <c r="AB28" s="312"/>
    </row>
    <row r="29" spans="1:28" s="286" customFormat="1" ht="15.75" customHeight="1" thickBot="1">
      <c r="A29" s="50" t="s">
        <v>205</v>
      </c>
      <c r="B29" s="51" t="s">
        <v>69</v>
      </c>
      <c r="C29" s="52"/>
      <c r="D29" s="661">
        <v>2</v>
      </c>
      <c r="E29" s="54"/>
      <c r="F29" s="55"/>
      <c r="G29" s="697">
        <v>3.5</v>
      </c>
      <c r="H29" s="56">
        <f>G29*30</f>
        <v>105</v>
      </c>
      <c r="I29" s="57">
        <f>J29+K29+L29</f>
        <v>10</v>
      </c>
      <c r="J29" s="57">
        <v>8</v>
      </c>
      <c r="K29" s="58"/>
      <c r="L29" s="57">
        <v>2</v>
      </c>
      <c r="M29" s="59">
        <f>H29-I29</f>
        <v>95</v>
      </c>
      <c r="N29" s="250"/>
      <c r="O29" s="251"/>
      <c r="P29" s="252"/>
      <c r="Q29" s="250"/>
      <c r="R29" s="251"/>
      <c r="S29" s="252"/>
      <c r="T29" s="284"/>
      <c r="U29" s="1567" t="s">
        <v>213</v>
      </c>
      <c r="V29" s="1568"/>
      <c r="W29" s="205"/>
      <c r="X29" s="1546"/>
      <c r="Y29" s="1547"/>
      <c r="Z29" s="586"/>
      <c r="AA29" s="312"/>
      <c r="AB29" s="312"/>
    </row>
    <row r="30" spans="1:28" s="290" customFormat="1" ht="15.75">
      <c r="A30" s="32" t="s">
        <v>122</v>
      </c>
      <c r="B30" s="33" t="s">
        <v>206</v>
      </c>
      <c r="C30" s="60"/>
      <c r="D30" s="61"/>
      <c r="E30" s="35"/>
      <c r="F30" s="36"/>
      <c r="G30" s="698">
        <f>G31+G32</f>
        <v>8</v>
      </c>
      <c r="H30" s="37">
        <f aca="true" t="shared" si="2" ref="H30:H48">G30*30</f>
        <v>240</v>
      </c>
      <c r="I30" s="38"/>
      <c r="J30" s="38"/>
      <c r="K30" s="62"/>
      <c r="L30" s="38"/>
      <c r="M30" s="39"/>
      <c r="N30" s="287"/>
      <c r="O30" s="288"/>
      <c r="P30" s="289"/>
      <c r="Q30" s="287"/>
      <c r="R30" s="288"/>
      <c r="S30" s="289"/>
      <c r="T30" s="31"/>
      <c r="U30" s="1546"/>
      <c r="V30" s="1547"/>
      <c r="W30" s="190"/>
      <c r="X30" s="1546"/>
      <c r="Y30" s="1547"/>
      <c r="Z30" s="587"/>
      <c r="AA30" s="312"/>
      <c r="AB30" s="312"/>
    </row>
    <row r="31" spans="1:28" s="290" customFormat="1" ht="17.25" customHeight="1">
      <c r="A31" s="40"/>
      <c r="B31" s="41" t="s">
        <v>68</v>
      </c>
      <c r="C31" s="63"/>
      <c r="D31" s="64"/>
      <c r="E31" s="44"/>
      <c r="F31" s="45"/>
      <c r="G31" s="699">
        <v>4</v>
      </c>
      <c r="H31" s="46">
        <f t="shared" si="2"/>
        <v>120</v>
      </c>
      <c r="I31" s="65"/>
      <c r="J31" s="65"/>
      <c r="K31" s="66"/>
      <c r="L31" s="65"/>
      <c r="M31" s="67"/>
      <c r="N31" s="215"/>
      <c r="O31" s="216"/>
      <c r="P31" s="217"/>
      <c r="Q31" s="215"/>
      <c r="R31" s="216"/>
      <c r="S31" s="217"/>
      <c r="T31" s="208"/>
      <c r="U31" s="1546"/>
      <c r="V31" s="1547"/>
      <c r="W31" s="218"/>
      <c r="X31" s="1546"/>
      <c r="Y31" s="1547"/>
      <c r="Z31" s="588"/>
      <c r="AA31" s="312"/>
      <c r="AB31" s="312"/>
    </row>
    <row r="32" spans="1:28" s="286" customFormat="1" ht="17.25" customHeight="1">
      <c r="A32" s="40" t="s">
        <v>196</v>
      </c>
      <c r="B32" s="68" t="s">
        <v>69</v>
      </c>
      <c r="C32" s="69">
        <v>1</v>
      </c>
      <c r="D32" s="70"/>
      <c r="E32" s="44"/>
      <c r="F32" s="45"/>
      <c r="G32" s="700">
        <v>4</v>
      </c>
      <c r="H32" s="71">
        <f t="shared" si="2"/>
        <v>120</v>
      </c>
      <c r="I32" s="47">
        <f>J32+K32</f>
        <v>12</v>
      </c>
      <c r="J32" s="47">
        <v>4</v>
      </c>
      <c r="K32" s="48">
        <v>8</v>
      </c>
      <c r="L32" s="47"/>
      <c r="M32" s="49">
        <f>H32-I32</f>
        <v>108</v>
      </c>
      <c r="N32" s="250"/>
      <c r="O32" s="251"/>
      <c r="P32" s="252"/>
      <c r="Q32" s="250"/>
      <c r="R32" s="251"/>
      <c r="S32" s="252"/>
      <c r="T32" s="284" t="s">
        <v>214</v>
      </c>
      <c r="U32" s="1546"/>
      <c r="V32" s="1547"/>
      <c r="W32" s="285"/>
      <c r="X32" s="1546"/>
      <c r="Y32" s="1547"/>
      <c r="Z32" s="577"/>
      <c r="AA32" s="312"/>
      <c r="AB32" s="312"/>
    </row>
    <row r="33" spans="1:28" s="290" customFormat="1" ht="16.5" thickBot="1">
      <c r="A33" s="72" t="s">
        <v>123</v>
      </c>
      <c r="B33" s="73" t="s">
        <v>61</v>
      </c>
      <c r="C33" s="74">
        <v>1</v>
      </c>
      <c r="D33" s="75"/>
      <c r="E33" s="76"/>
      <c r="F33" s="77"/>
      <c r="G33" s="701">
        <v>4</v>
      </c>
      <c r="H33" s="78">
        <f t="shared" si="2"/>
        <v>120</v>
      </c>
      <c r="I33" s="79">
        <v>4</v>
      </c>
      <c r="J33" s="79">
        <v>4</v>
      </c>
      <c r="K33" s="80"/>
      <c r="L33" s="79"/>
      <c r="M33" s="81">
        <f>H33-I33</f>
        <v>116</v>
      </c>
      <c r="N33" s="250"/>
      <c r="O33" s="251"/>
      <c r="P33" s="252"/>
      <c r="Q33" s="250"/>
      <c r="R33" s="251"/>
      <c r="S33" s="252"/>
      <c r="T33" s="284" t="s">
        <v>204</v>
      </c>
      <c r="U33" s="1546"/>
      <c r="V33" s="1547"/>
      <c r="W33" s="218"/>
      <c r="X33" s="1546"/>
      <c r="Y33" s="1547"/>
      <c r="Z33" s="588"/>
      <c r="AA33" s="312"/>
      <c r="AB33" s="312"/>
    </row>
    <row r="34" spans="1:28" s="286" customFormat="1" ht="15.75">
      <c r="A34" s="82" t="s">
        <v>124</v>
      </c>
      <c r="B34" s="83" t="s">
        <v>38</v>
      </c>
      <c r="C34" s="84"/>
      <c r="D34" s="34"/>
      <c r="E34" s="35"/>
      <c r="F34" s="36"/>
      <c r="G34" s="702">
        <f>G35+G36</f>
        <v>6</v>
      </c>
      <c r="H34" s="85">
        <f t="shared" si="2"/>
        <v>180</v>
      </c>
      <c r="I34" s="86"/>
      <c r="J34" s="86"/>
      <c r="K34" s="87"/>
      <c r="L34" s="86"/>
      <c r="M34" s="88"/>
      <c r="N34" s="250"/>
      <c r="O34" s="251"/>
      <c r="P34" s="252"/>
      <c r="Q34" s="250"/>
      <c r="R34" s="251"/>
      <c r="S34" s="252"/>
      <c r="T34" s="284"/>
      <c r="U34" s="1546"/>
      <c r="V34" s="1547"/>
      <c r="W34" s="285"/>
      <c r="X34" s="1546"/>
      <c r="Y34" s="1547"/>
      <c r="Z34" s="577"/>
      <c r="AA34" s="312"/>
      <c r="AB34" s="312"/>
    </row>
    <row r="35" spans="1:28" s="286" customFormat="1" ht="15.75">
      <c r="A35" s="89"/>
      <c r="B35" s="41" t="s">
        <v>68</v>
      </c>
      <c r="C35" s="69"/>
      <c r="D35" s="43"/>
      <c r="E35" s="44"/>
      <c r="F35" s="45"/>
      <c r="G35" s="699">
        <v>2.5</v>
      </c>
      <c r="H35" s="46">
        <f t="shared" si="2"/>
        <v>75</v>
      </c>
      <c r="I35" s="47"/>
      <c r="J35" s="47"/>
      <c r="K35" s="48"/>
      <c r="L35" s="47"/>
      <c r="M35" s="49"/>
      <c r="N35" s="250"/>
      <c r="O35" s="251"/>
      <c r="P35" s="252"/>
      <c r="Q35" s="250"/>
      <c r="R35" s="251"/>
      <c r="S35" s="252"/>
      <c r="T35" s="284"/>
      <c r="U35" s="1546"/>
      <c r="V35" s="1547"/>
      <c r="W35" s="285"/>
      <c r="X35" s="1546"/>
      <c r="Y35" s="1547"/>
      <c r="Z35" s="577"/>
      <c r="AA35" s="312"/>
      <c r="AB35" s="312"/>
    </row>
    <row r="36" spans="1:28" s="286" customFormat="1" ht="16.5" thickBot="1">
      <c r="A36" s="90" t="s">
        <v>207</v>
      </c>
      <c r="B36" s="51" t="s">
        <v>69</v>
      </c>
      <c r="C36" s="91">
        <v>2</v>
      </c>
      <c r="D36" s="53"/>
      <c r="E36" s="54"/>
      <c r="F36" s="55"/>
      <c r="G36" s="703">
        <v>3.5</v>
      </c>
      <c r="H36" s="56">
        <f t="shared" si="2"/>
        <v>105</v>
      </c>
      <c r="I36" s="57">
        <f>J36+K36+L36</f>
        <v>6</v>
      </c>
      <c r="J36" s="57">
        <v>4</v>
      </c>
      <c r="K36" s="58"/>
      <c r="L36" s="57">
        <v>2</v>
      </c>
      <c r="M36" s="59">
        <f>H36-I36</f>
        <v>99</v>
      </c>
      <c r="N36" s="250"/>
      <c r="O36" s="251"/>
      <c r="P36" s="252"/>
      <c r="Q36" s="250"/>
      <c r="R36" s="251"/>
      <c r="S36" s="252"/>
      <c r="T36" s="284"/>
      <c r="U36" s="1567" t="s">
        <v>215</v>
      </c>
      <c r="V36" s="1568"/>
      <c r="W36" s="285"/>
      <c r="X36" s="1546"/>
      <c r="Y36" s="1547"/>
      <c r="Z36" s="577"/>
      <c r="AA36" s="312"/>
      <c r="AB36" s="312"/>
    </row>
    <row r="37" spans="1:28" s="290" customFormat="1" ht="15.75">
      <c r="A37" s="82" t="s">
        <v>130</v>
      </c>
      <c r="B37" s="33" t="s">
        <v>208</v>
      </c>
      <c r="C37" s="92"/>
      <c r="D37" s="61"/>
      <c r="E37" s="35"/>
      <c r="F37" s="36"/>
      <c r="G37" s="704">
        <f>G39+G40+G38</f>
        <v>14</v>
      </c>
      <c r="H37" s="37">
        <f t="shared" si="2"/>
        <v>420</v>
      </c>
      <c r="I37" s="93"/>
      <c r="J37" s="93"/>
      <c r="K37" s="94"/>
      <c r="L37" s="93"/>
      <c r="M37" s="95"/>
      <c r="N37" s="291"/>
      <c r="O37" s="292"/>
      <c r="P37" s="293"/>
      <c r="Q37" s="291"/>
      <c r="R37" s="292"/>
      <c r="S37" s="293"/>
      <c r="T37" s="208"/>
      <c r="U37" s="1546"/>
      <c r="V37" s="1547"/>
      <c r="W37" s="218"/>
      <c r="X37" s="1546"/>
      <c r="Y37" s="1547"/>
      <c r="Z37" s="588"/>
      <c r="AA37" s="312"/>
      <c r="AB37" s="312"/>
    </row>
    <row r="38" spans="1:28" s="290" customFormat="1" ht="15.75">
      <c r="A38" s="40"/>
      <c r="B38" s="41" t="s">
        <v>68</v>
      </c>
      <c r="C38" s="96"/>
      <c r="D38" s="64"/>
      <c r="E38" s="44"/>
      <c r="F38" s="45"/>
      <c r="G38" s="705">
        <v>7</v>
      </c>
      <c r="H38" s="46">
        <f t="shared" si="2"/>
        <v>210</v>
      </c>
      <c r="I38" s="97"/>
      <c r="J38" s="97"/>
      <c r="K38" s="98"/>
      <c r="L38" s="97"/>
      <c r="M38" s="99"/>
      <c r="N38" s="215"/>
      <c r="O38" s="216"/>
      <c r="P38" s="217"/>
      <c r="Q38" s="215"/>
      <c r="R38" s="216"/>
      <c r="S38" s="217"/>
      <c r="T38" s="208"/>
      <c r="U38" s="1546"/>
      <c r="V38" s="1547"/>
      <c r="W38" s="218"/>
      <c r="X38" s="1546"/>
      <c r="Y38" s="1547"/>
      <c r="Z38" s="588"/>
      <c r="AA38" s="312"/>
      <c r="AB38" s="312"/>
    </row>
    <row r="39" spans="1:28" s="286" customFormat="1" ht="19.5" customHeight="1">
      <c r="A39" s="40" t="s">
        <v>131</v>
      </c>
      <c r="B39" s="68" t="s">
        <v>209</v>
      </c>
      <c r="C39" s="69">
        <v>1</v>
      </c>
      <c r="D39" s="43"/>
      <c r="E39" s="44"/>
      <c r="F39" s="45"/>
      <c r="G39" s="706">
        <v>4</v>
      </c>
      <c r="H39" s="71">
        <f t="shared" si="2"/>
        <v>120</v>
      </c>
      <c r="I39" s="47">
        <f>J39+K39+L39</f>
        <v>16</v>
      </c>
      <c r="J39" s="47">
        <v>12</v>
      </c>
      <c r="K39" s="48"/>
      <c r="L39" s="47">
        <v>4</v>
      </c>
      <c r="M39" s="49">
        <f>H39-I39</f>
        <v>104</v>
      </c>
      <c r="N39" s="250"/>
      <c r="O39" s="251"/>
      <c r="P39" s="252"/>
      <c r="Q39" s="250"/>
      <c r="R39" s="251"/>
      <c r="S39" s="252"/>
      <c r="T39" s="284" t="s">
        <v>216</v>
      </c>
      <c r="U39" s="1546"/>
      <c r="V39" s="1547"/>
      <c r="W39" s="285"/>
      <c r="X39" s="1546"/>
      <c r="Y39" s="1547"/>
      <c r="Z39" s="577"/>
      <c r="AA39" s="312"/>
      <c r="AB39" s="312"/>
    </row>
    <row r="40" spans="1:28" s="286" customFormat="1" ht="16.5" thickBot="1">
      <c r="A40" s="50" t="s">
        <v>132</v>
      </c>
      <c r="B40" s="51" t="s">
        <v>210</v>
      </c>
      <c r="C40" s="100">
        <v>2</v>
      </c>
      <c r="D40" s="101"/>
      <c r="E40" s="54"/>
      <c r="F40" s="55"/>
      <c r="G40" s="703">
        <v>3</v>
      </c>
      <c r="H40" s="56">
        <f t="shared" si="2"/>
        <v>90</v>
      </c>
      <c r="I40" s="47">
        <f>J40+K40+L40</f>
        <v>12</v>
      </c>
      <c r="J40" s="57">
        <v>8</v>
      </c>
      <c r="K40" s="58"/>
      <c r="L40" s="57">
        <v>4</v>
      </c>
      <c r="M40" s="59">
        <f>H40-I40</f>
        <v>78</v>
      </c>
      <c r="N40" s="250"/>
      <c r="O40" s="251"/>
      <c r="P40" s="252"/>
      <c r="Q40" s="250"/>
      <c r="R40" s="251"/>
      <c r="S40" s="252"/>
      <c r="T40" s="284"/>
      <c r="U40" s="1567" t="s">
        <v>214</v>
      </c>
      <c r="V40" s="1568"/>
      <c r="W40" s="285"/>
      <c r="X40" s="1546"/>
      <c r="Y40" s="1547"/>
      <c r="Z40" s="577"/>
      <c r="AA40" s="312"/>
      <c r="AB40" s="312"/>
    </row>
    <row r="41" spans="1:28" s="286" customFormat="1" ht="15.75">
      <c r="A41" s="32" t="s">
        <v>133</v>
      </c>
      <c r="B41" s="33" t="s">
        <v>37</v>
      </c>
      <c r="C41" s="60"/>
      <c r="D41" s="102"/>
      <c r="E41" s="35"/>
      <c r="F41" s="36"/>
      <c r="G41" s="707">
        <v>6</v>
      </c>
      <c r="H41" s="85">
        <f t="shared" si="2"/>
        <v>180</v>
      </c>
      <c r="I41" s="86"/>
      <c r="J41" s="86"/>
      <c r="K41" s="87"/>
      <c r="L41" s="86"/>
      <c r="M41" s="88"/>
      <c r="N41" s="250"/>
      <c r="O41" s="251"/>
      <c r="P41" s="252"/>
      <c r="Q41" s="250"/>
      <c r="R41" s="251"/>
      <c r="S41" s="252"/>
      <c r="T41" s="284"/>
      <c r="U41" s="1546"/>
      <c r="V41" s="1547"/>
      <c r="W41" s="285"/>
      <c r="X41" s="1546"/>
      <c r="Y41" s="1547"/>
      <c r="Z41" s="577"/>
      <c r="AA41" s="312"/>
      <c r="AB41" s="312"/>
    </row>
    <row r="42" spans="1:28" s="286" customFormat="1" ht="15.75">
      <c r="A42" s="40"/>
      <c r="B42" s="41" t="s">
        <v>68</v>
      </c>
      <c r="C42" s="63"/>
      <c r="D42" s="103"/>
      <c r="E42" s="44"/>
      <c r="F42" s="45"/>
      <c r="G42" s="696">
        <v>2.5</v>
      </c>
      <c r="H42" s="46">
        <f t="shared" si="2"/>
        <v>75</v>
      </c>
      <c r="I42" s="47"/>
      <c r="J42" s="47"/>
      <c r="K42" s="48"/>
      <c r="L42" s="47"/>
      <c r="M42" s="49"/>
      <c r="N42" s="250"/>
      <c r="O42" s="251"/>
      <c r="P42" s="252"/>
      <c r="Q42" s="250"/>
      <c r="R42" s="251"/>
      <c r="S42" s="252"/>
      <c r="T42" s="284"/>
      <c r="U42" s="1546"/>
      <c r="V42" s="1547"/>
      <c r="W42" s="285"/>
      <c r="X42" s="1546"/>
      <c r="Y42" s="1547"/>
      <c r="Z42" s="577"/>
      <c r="AA42" s="312"/>
      <c r="AB42" s="312"/>
    </row>
    <row r="43" spans="1:28" s="286" customFormat="1" ht="16.5" thickBot="1">
      <c r="A43" s="50" t="s">
        <v>211</v>
      </c>
      <c r="B43" s="51" t="s">
        <v>69</v>
      </c>
      <c r="C43" s="104"/>
      <c r="D43" s="105">
        <v>2</v>
      </c>
      <c r="E43" s="54"/>
      <c r="F43" s="55"/>
      <c r="G43" s="697">
        <v>3.5</v>
      </c>
      <c r="H43" s="56">
        <f t="shared" si="2"/>
        <v>105</v>
      </c>
      <c r="I43" s="57">
        <f>J43+K43+L43</f>
        <v>6</v>
      </c>
      <c r="J43" s="57">
        <v>4</v>
      </c>
      <c r="K43" s="58"/>
      <c r="L43" s="57">
        <v>2</v>
      </c>
      <c r="M43" s="59">
        <f>H43-I43</f>
        <v>99</v>
      </c>
      <c r="N43" s="250"/>
      <c r="O43" s="251"/>
      <c r="P43" s="252"/>
      <c r="Q43" s="250"/>
      <c r="R43" s="251"/>
      <c r="S43" s="252"/>
      <c r="T43" s="284"/>
      <c r="U43" s="1567" t="s">
        <v>215</v>
      </c>
      <c r="V43" s="1568"/>
      <c r="W43" s="285"/>
      <c r="X43" s="1546"/>
      <c r="Y43" s="1547"/>
      <c r="Z43" s="577"/>
      <c r="AA43" s="312"/>
      <c r="AB43" s="312"/>
    </row>
    <row r="44" spans="1:28" s="290" customFormat="1" ht="16.5" customHeight="1">
      <c r="A44" s="106" t="s">
        <v>134</v>
      </c>
      <c r="B44" s="107" t="s">
        <v>36</v>
      </c>
      <c r="C44" s="108"/>
      <c r="D44" s="109"/>
      <c r="E44" s="110"/>
      <c r="F44" s="111"/>
      <c r="G44" s="708">
        <v>6</v>
      </c>
      <c r="H44" s="112">
        <f t="shared" si="2"/>
        <v>180</v>
      </c>
      <c r="I44" s="113"/>
      <c r="J44" s="113"/>
      <c r="K44" s="114"/>
      <c r="L44" s="113"/>
      <c r="M44" s="115"/>
      <c r="N44" s="291"/>
      <c r="O44" s="292"/>
      <c r="P44" s="293"/>
      <c r="Q44" s="291"/>
      <c r="R44" s="292"/>
      <c r="S44" s="293"/>
      <c r="T44" s="208"/>
      <c r="U44" s="1546"/>
      <c r="V44" s="1547"/>
      <c r="W44" s="218"/>
      <c r="X44" s="1546"/>
      <c r="Y44" s="1547"/>
      <c r="Z44" s="588"/>
      <c r="AA44" s="312"/>
      <c r="AB44" s="312"/>
    </row>
    <row r="45" spans="1:28" s="290" customFormat="1" ht="15.75">
      <c r="A45" s="40"/>
      <c r="B45" s="41" t="s">
        <v>68</v>
      </c>
      <c r="C45" s="63"/>
      <c r="D45" s="64"/>
      <c r="E45" s="44"/>
      <c r="F45" s="45"/>
      <c r="G45" s="696">
        <v>2.5</v>
      </c>
      <c r="H45" s="46">
        <f t="shared" si="2"/>
        <v>75</v>
      </c>
      <c r="I45" s="97"/>
      <c r="J45" s="97"/>
      <c r="K45" s="103"/>
      <c r="L45" s="97"/>
      <c r="M45" s="99"/>
      <c r="N45" s="215"/>
      <c r="O45" s="216"/>
      <c r="P45" s="217"/>
      <c r="Q45" s="215"/>
      <c r="R45" s="216"/>
      <c r="S45" s="217"/>
      <c r="T45" s="208"/>
      <c r="U45" s="1546"/>
      <c r="V45" s="1547"/>
      <c r="W45" s="218"/>
      <c r="X45" s="1546"/>
      <c r="Y45" s="1547"/>
      <c r="Z45" s="588"/>
      <c r="AA45" s="312"/>
      <c r="AB45" s="312"/>
    </row>
    <row r="46" spans="1:28" s="286" customFormat="1" ht="16.5" thickBot="1">
      <c r="A46" s="90" t="s">
        <v>135</v>
      </c>
      <c r="B46" s="51" t="s">
        <v>69</v>
      </c>
      <c r="C46" s="104">
        <v>1</v>
      </c>
      <c r="D46" s="116"/>
      <c r="E46" s="54"/>
      <c r="F46" s="55"/>
      <c r="G46" s="697">
        <v>3.5</v>
      </c>
      <c r="H46" s="56">
        <f t="shared" si="2"/>
        <v>105</v>
      </c>
      <c r="I46" s="117">
        <f>J46+K46+L46</f>
        <v>6</v>
      </c>
      <c r="J46" s="117">
        <v>4</v>
      </c>
      <c r="K46" s="118"/>
      <c r="L46" s="117">
        <v>2</v>
      </c>
      <c r="M46" s="119">
        <f>H46-I46</f>
        <v>99</v>
      </c>
      <c r="N46" s="250"/>
      <c r="O46" s="251"/>
      <c r="P46" s="252"/>
      <c r="Q46" s="250"/>
      <c r="R46" s="251"/>
      <c r="S46" s="252"/>
      <c r="T46" s="253" t="s">
        <v>215</v>
      </c>
      <c r="U46" s="1546"/>
      <c r="V46" s="1547"/>
      <c r="W46" s="254"/>
      <c r="X46" s="1546"/>
      <c r="Y46" s="1547"/>
      <c r="Z46" s="576"/>
      <c r="AA46" s="614"/>
      <c r="AB46" s="614"/>
    </row>
    <row r="47" spans="1:28" s="290" customFormat="1" ht="16.5" thickBot="1">
      <c r="A47" s="1569" t="s">
        <v>212</v>
      </c>
      <c r="B47" s="1570"/>
      <c r="C47" s="1570"/>
      <c r="D47" s="1570"/>
      <c r="E47" s="1570"/>
      <c r="F47" s="1570"/>
      <c r="G47" s="120">
        <f>G27+G30+G33+G34+G37+G41+G44</f>
        <v>51</v>
      </c>
      <c r="H47" s="295">
        <f t="shared" si="2"/>
        <v>1530</v>
      </c>
      <c r="I47" s="121"/>
      <c r="J47" s="121"/>
      <c r="K47" s="121"/>
      <c r="L47" s="121"/>
      <c r="M47" s="122"/>
      <c r="N47" s="215"/>
      <c r="O47" s="216"/>
      <c r="P47" s="217"/>
      <c r="Q47" s="215"/>
      <c r="R47" s="216"/>
      <c r="S47" s="217"/>
      <c r="T47" s="265"/>
      <c r="U47" s="1571"/>
      <c r="V47" s="1572"/>
      <c r="W47" s="266"/>
      <c r="X47" s="1571"/>
      <c r="Y47" s="1572"/>
      <c r="Z47" s="570"/>
      <c r="AA47" s="605"/>
      <c r="AB47" s="605"/>
    </row>
    <row r="48" spans="1:28" s="290" customFormat="1" ht="16.5" customHeight="1" thickBot="1">
      <c r="A48" s="1573" t="s">
        <v>102</v>
      </c>
      <c r="B48" s="1574"/>
      <c r="C48" s="79"/>
      <c r="D48" s="79"/>
      <c r="E48" s="79"/>
      <c r="F48" s="123"/>
      <c r="G48" s="296">
        <f>G28+G31+G35+G38+G42+G45</f>
        <v>22</v>
      </c>
      <c r="H48" s="297">
        <f t="shared" si="2"/>
        <v>660</v>
      </c>
      <c r="I48" s="298"/>
      <c r="J48" s="298"/>
      <c r="K48" s="298"/>
      <c r="L48" s="298"/>
      <c r="M48" s="299"/>
      <c r="N48" s="215"/>
      <c r="O48" s="216"/>
      <c r="P48" s="217"/>
      <c r="Q48" s="215"/>
      <c r="R48" s="216"/>
      <c r="S48" s="217"/>
      <c r="T48" s="300"/>
      <c r="U48" s="1571"/>
      <c r="V48" s="1572"/>
      <c r="W48" s="301"/>
      <c r="X48" s="1571"/>
      <c r="Y48" s="1572"/>
      <c r="Z48" s="570"/>
      <c r="AA48" s="605"/>
      <c r="AB48" s="605"/>
    </row>
    <row r="49" spans="1:28" s="286" customFormat="1" ht="16.5" customHeight="1" thickBot="1">
      <c r="A49" s="1575" t="s">
        <v>69</v>
      </c>
      <c r="B49" s="1576"/>
      <c r="C49" s="302"/>
      <c r="D49" s="269"/>
      <c r="E49" s="269"/>
      <c r="F49" s="303"/>
      <c r="G49" s="304">
        <f>G46+G43+G40+G39+G36+G33+G32+G29</f>
        <v>29</v>
      </c>
      <c r="H49" s="305">
        <f aca="true" t="shared" si="3" ref="H49:M49">H46+H43+H40+H39+H36+H33+H32+H29</f>
        <v>870</v>
      </c>
      <c r="I49" s="305">
        <f t="shared" si="3"/>
        <v>72</v>
      </c>
      <c r="J49" s="305">
        <f t="shared" si="3"/>
        <v>48</v>
      </c>
      <c r="K49" s="305">
        <f t="shared" si="3"/>
        <v>8</v>
      </c>
      <c r="L49" s="305">
        <f t="shared" si="3"/>
        <v>16</v>
      </c>
      <c r="M49" s="305">
        <f t="shared" si="3"/>
        <v>798</v>
      </c>
      <c r="N49" s="306"/>
      <c r="O49" s="307"/>
      <c r="P49" s="308"/>
      <c r="Q49" s="306"/>
      <c r="R49" s="307"/>
      <c r="S49" s="308"/>
      <c r="T49" s="309" t="s">
        <v>217</v>
      </c>
      <c r="U49" s="1577" t="s">
        <v>218</v>
      </c>
      <c r="V49" s="1578"/>
      <c r="W49" s="309"/>
      <c r="X49" s="1577"/>
      <c r="Y49" s="1578"/>
      <c r="Z49" s="568"/>
      <c r="AA49" s="615"/>
      <c r="AB49" s="615"/>
    </row>
    <row r="50" spans="1:28" s="290" customFormat="1" ht="16.5" thickBot="1">
      <c r="A50" s="1579" t="s">
        <v>136</v>
      </c>
      <c r="B50" s="1579"/>
      <c r="C50" s="1579"/>
      <c r="D50" s="1579"/>
      <c r="E50" s="1579"/>
      <c r="F50" s="1579"/>
      <c r="G50" s="1579"/>
      <c r="H50" s="1579"/>
      <c r="I50" s="1579"/>
      <c r="J50" s="1579"/>
      <c r="K50" s="1579"/>
      <c r="L50" s="1579"/>
      <c r="M50" s="1579"/>
      <c r="N50" s="1579"/>
      <c r="O50" s="1579"/>
      <c r="P50" s="1579"/>
      <c r="Q50" s="1579"/>
      <c r="R50" s="1579"/>
      <c r="S50" s="1579"/>
      <c r="T50" s="1579"/>
      <c r="U50" s="1579"/>
      <c r="V50" s="1579"/>
      <c r="W50" s="1579"/>
      <c r="X50" s="1579"/>
      <c r="Y50" s="1579"/>
      <c r="Z50" s="1579"/>
      <c r="AA50" s="1579"/>
      <c r="AB50" s="1579"/>
    </row>
    <row r="51" spans="1:28" s="156" customFormat="1" ht="15.75">
      <c r="A51" s="616" t="s">
        <v>137</v>
      </c>
      <c r="B51" s="19" t="s">
        <v>72</v>
      </c>
      <c r="C51" s="188"/>
      <c r="D51" s="188"/>
      <c r="E51" s="188"/>
      <c r="F51" s="23"/>
      <c r="G51" s="617">
        <f>G52+G53+G54</f>
        <v>4</v>
      </c>
      <c r="H51" s="618">
        <f>G51*30</f>
        <v>120</v>
      </c>
      <c r="I51" s="188"/>
      <c r="J51" s="23"/>
      <c r="K51" s="23"/>
      <c r="L51" s="24"/>
      <c r="M51" s="619"/>
      <c r="N51" s="187"/>
      <c r="O51" s="188"/>
      <c r="P51" s="188"/>
      <c r="Q51" s="188"/>
      <c r="R51" s="188"/>
      <c r="S51" s="189"/>
      <c r="T51" s="190"/>
      <c r="U51" s="1580"/>
      <c r="V51" s="1581"/>
      <c r="W51" s="31"/>
      <c r="X51" s="1580"/>
      <c r="Y51" s="1581"/>
      <c r="Z51" s="581"/>
      <c r="AA51" s="19"/>
      <c r="AB51" s="19"/>
    </row>
    <row r="52" spans="1:28" s="156" customFormat="1" ht="15.75">
      <c r="A52" s="311"/>
      <c r="B52" s="315" t="s">
        <v>68</v>
      </c>
      <c r="C52" s="216"/>
      <c r="D52" s="216"/>
      <c r="E52" s="216"/>
      <c r="F52" s="211"/>
      <c r="G52" s="542">
        <v>1.5</v>
      </c>
      <c r="H52" s="211">
        <f>G52*30</f>
        <v>45</v>
      </c>
      <c r="I52" s="216"/>
      <c r="J52" s="211"/>
      <c r="K52" s="211"/>
      <c r="L52" s="314"/>
      <c r="M52" s="316"/>
      <c r="N52" s="215"/>
      <c r="O52" s="216"/>
      <c r="P52" s="216"/>
      <c r="Q52" s="216"/>
      <c r="R52" s="216"/>
      <c r="S52" s="217"/>
      <c r="T52" s="218"/>
      <c r="U52" s="1546"/>
      <c r="V52" s="1547"/>
      <c r="W52" s="208"/>
      <c r="X52" s="1546"/>
      <c r="Y52" s="1547"/>
      <c r="Z52" s="573"/>
      <c r="AA52" s="312"/>
      <c r="AB52" s="312"/>
    </row>
    <row r="53" spans="1:28" s="286" customFormat="1" ht="15.75">
      <c r="A53" s="317" t="s">
        <v>139</v>
      </c>
      <c r="B53" s="318" t="s">
        <v>69</v>
      </c>
      <c r="C53" s="251">
        <v>4</v>
      </c>
      <c r="D53" s="251"/>
      <c r="E53" s="251"/>
      <c r="F53" s="249"/>
      <c r="G53" s="543">
        <v>2.5</v>
      </c>
      <c r="H53" s="249">
        <f>G53*30</f>
        <v>75</v>
      </c>
      <c r="I53" s="251">
        <f>J53+K53+L53</f>
        <v>6</v>
      </c>
      <c r="J53" s="249">
        <v>4</v>
      </c>
      <c r="K53" s="249"/>
      <c r="L53" s="320">
        <v>2</v>
      </c>
      <c r="M53" s="321">
        <f>H53-I53</f>
        <v>69</v>
      </c>
      <c r="N53" s="250"/>
      <c r="O53" s="251"/>
      <c r="P53" s="251"/>
      <c r="Q53" s="251"/>
      <c r="R53" s="251"/>
      <c r="S53" s="252"/>
      <c r="T53" s="285"/>
      <c r="U53" s="1546"/>
      <c r="V53" s="1547"/>
      <c r="W53" s="284"/>
      <c r="X53" s="1550" t="s">
        <v>215</v>
      </c>
      <c r="Y53" s="1568"/>
      <c r="Z53" s="571"/>
      <c r="AA53" s="312"/>
      <c r="AB53" s="312"/>
    </row>
    <row r="54" spans="1:28" s="286" customFormat="1" ht="31.5" customHeight="1">
      <c r="A54" s="317"/>
      <c r="B54" s="322"/>
      <c r="C54" s="251"/>
      <c r="D54" s="251"/>
      <c r="E54" s="251"/>
      <c r="F54" s="249"/>
      <c r="G54" s="543"/>
      <c r="H54" s="249"/>
      <c r="I54" s="251"/>
      <c r="J54" s="249"/>
      <c r="K54" s="249"/>
      <c r="L54" s="320"/>
      <c r="M54" s="321"/>
      <c r="N54" s="250"/>
      <c r="O54" s="251"/>
      <c r="P54" s="251"/>
      <c r="Q54" s="251"/>
      <c r="R54" s="251"/>
      <c r="S54" s="252"/>
      <c r="T54" s="285"/>
      <c r="U54" s="1546"/>
      <c r="V54" s="1547"/>
      <c r="W54" s="284"/>
      <c r="X54" s="1546"/>
      <c r="Y54" s="1547"/>
      <c r="Z54" s="571"/>
      <c r="AA54" s="312"/>
      <c r="AB54" s="312"/>
    </row>
    <row r="55" spans="1:28" s="290" customFormat="1" ht="15.75">
      <c r="A55" s="311" t="s">
        <v>138</v>
      </c>
      <c r="B55" s="312" t="s">
        <v>45</v>
      </c>
      <c r="C55" s="324"/>
      <c r="D55" s="324"/>
      <c r="E55" s="324"/>
      <c r="F55" s="325"/>
      <c r="G55" s="313">
        <f>G56+G57+G58</f>
        <v>6</v>
      </c>
      <c r="H55" s="313">
        <f>H56+H57</f>
        <v>135</v>
      </c>
      <c r="I55" s="292"/>
      <c r="J55" s="292"/>
      <c r="K55" s="292"/>
      <c r="L55" s="326"/>
      <c r="M55" s="327"/>
      <c r="N55" s="291"/>
      <c r="O55" s="292"/>
      <c r="P55" s="292"/>
      <c r="Q55" s="292"/>
      <c r="R55" s="292"/>
      <c r="S55" s="293"/>
      <c r="T55" s="218"/>
      <c r="U55" s="1546"/>
      <c r="V55" s="1547"/>
      <c r="W55" s="208"/>
      <c r="X55" s="1546"/>
      <c r="Y55" s="1547"/>
      <c r="Z55" s="573"/>
      <c r="AA55" s="312"/>
      <c r="AB55" s="312"/>
    </row>
    <row r="56" spans="1:28" s="290" customFormat="1" ht="15.75">
      <c r="A56" s="311"/>
      <c r="B56" s="315" t="s">
        <v>68</v>
      </c>
      <c r="C56" s="324"/>
      <c r="D56" s="324"/>
      <c r="E56" s="324"/>
      <c r="F56" s="325"/>
      <c r="G56" s="544">
        <v>1.5</v>
      </c>
      <c r="H56" s="324">
        <f>G56*30</f>
        <v>45</v>
      </c>
      <c r="I56" s="324"/>
      <c r="J56" s="324"/>
      <c r="K56" s="324"/>
      <c r="L56" s="326"/>
      <c r="M56" s="316"/>
      <c r="N56" s="215"/>
      <c r="O56" s="216"/>
      <c r="P56" s="216"/>
      <c r="Q56" s="216"/>
      <c r="R56" s="216"/>
      <c r="S56" s="217"/>
      <c r="T56" s="218"/>
      <c r="U56" s="1546"/>
      <c r="V56" s="1547"/>
      <c r="W56" s="208"/>
      <c r="X56" s="1546"/>
      <c r="Y56" s="1547"/>
      <c r="Z56" s="573"/>
      <c r="AA56" s="312"/>
      <c r="AB56" s="312"/>
    </row>
    <row r="57" spans="1:28" s="286" customFormat="1" ht="15.75">
      <c r="A57" s="317" t="s">
        <v>141</v>
      </c>
      <c r="B57" s="318" t="s">
        <v>69</v>
      </c>
      <c r="C57" s="328">
        <v>3</v>
      </c>
      <c r="D57" s="328"/>
      <c r="E57" s="328"/>
      <c r="F57" s="329"/>
      <c r="G57" s="545">
        <v>3</v>
      </c>
      <c r="H57" s="328">
        <f>G57*30</f>
        <v>90</v>
      </c>
      <c r="I57" s="328">
        <f>J57+K57+L57</f>
        <v>6</v>
      </c>
      <c r="J57" s="328">
        <v>4</v>
      </c>
      <c r="K57" s="328"/>
      <c r="L57" s="330">
        <v>2</v>
      </c>
      <c r="M57" s="321">
        <f>H57-I57</f>
        <v>84</v>
      </c>
      <c r="N57" s="250"/>
      <c r="O57" s="251"/>
      <c r="P57" s="251"/>
      <c r="Q57" s="251"/>
      <c r="R57" s="251"/>
      <c r="S57" s="252"/>
      <c r="T57" s="285"/>
      <c r="U57" s="1546"/>
      <c r="V57" s="1547"/>
      <c r="W57" s="284" t="s">
        <v>215</v>
      </c>
      <c r="X57" s="1546"/>
      <c r="Y57" s="1547"/>
      <c r="Z57" s="571"/>
      <c r="AA57" s="312"/>
      <c r="AB57" s="312"/>
    </row>
    <row r="58" spans="1:28" s="286" customFormat="1" ht="31.5">
      <c r="A58" s="317" t="s">
        <v>142</v>
      </c>
      <c r="B58" s="322" t="s">
        <v>64</v>
      </c>
      <c r="C58" s="328"/>
      <c r="D58" s="328"/>
      <c r="E58" s="328"/>
      <c r="F58" s="331">
        <v>4</v>
      </c>
      <c r="G58" s="545">
        <v>1.5</v>
      </c>
      <c r="H58" s="328">
        <f>G58*30</f>
        <v>45</v>
      </c>
      <c r="I58" s="328">
        <f>J58+K58+L58</f>
        <v>4</v>
      </c>
      <c r="J58" s="328"/>
      <c r="K58" s="328"/>
      <c r="L58" s="330">
        <v>4</v>
      </c>
      <c r="M58" s="321">
        <f>H58-I58</f>
        <v>41</v>
      </c>
      <c r="N58" s="250"/>
      <c r="O58" s="251"/>
      <c r="P58" s="251"/>
      <c r="Q58" s="251"/>
      <c r="R58" s="251"/>
      <c r="S58" s="252"/>
      <c r="T58" s="285"/>
      <c r="U58" s="1546"/>
      <c r="V58" s="1547"/>
      <c r="W58" s="284"/>
      <c r="X58" s="1550" t="s">
        <v>204</v>
      </c>
      <c r="Y58" s="1568"/>
      <c r="Z58" s="571"/>
      <c r="AA58" s="312"/>
      <c r="AB58" s="312"/>
    </row>
    <row r="59" spans="1:28" s="156" customFormat="1" ht="15.75">
      <c r="A59" s="311" t="s">
        <v>143</v>
      </c>
      <c r="B59" s="332" t="s">
        <v>54</v>
      </c>
      <c r="C59" s="216"/>
      <c r="D59" s="216"/>
      <c r="E59" s="216"/>
      <c r="F59" s="211"/>
      <c r="G59" s="709">
        <f>G60+G61</f>
        <v>4.5</v>
      </c>
      <c r="H59" s="313">
        <f>H61+H60</f>
        <v>135</v>
      </c>
      <c r="I59" s="333"/>
      <c r="J59" s="333"/>
      <c r="K59" s="333"/>
      <c r="L59" s="334"/>
      <c r="M59" s="335"/>
      <c r="N59" s="336"/>
      <c r="O59" s="333"/>
      <c r="P59" s="333"/>
      <c r="Q59" s="333"/>
      <c r="R59" s="333"/>
      <c r="S59" s="337"/>
      <c r="T59" s="218"/>
      <c r="U59" s="1546"/>
      <c r="V59" s="1547"/>
      <c r="W59" s="208"/>
      <c r="X59" s="1546"/>
      <c r="Y59" s="1547"/>
      <c r="Z59" s="573"/>
      <c r="AA59" s="312"/>
      <c r="AB59" s="312"/>
    </row>
    <row r="60" spans="1:28" s="156" customFormat="1" ht="15.75">
      <c r="A60" s="311"/>
      <c r="B60" s="315" t="s">
        <v>68</v>
      </c>
      <c r="C60" s="216"/>
      <c r="D60" s="216"/>
      <c r="E60" s="216"/>
      <c r="F60" s="211"/>
      <c r="G60" s="709">
        <v>1</v>
      </c>
      <c r="H60" s="211">
        <f aca="true" t="shared" si="4" ref="H60:H66">G60*30</f>
        <v>30</v>
      </c>
      <c r="I60" s="216"/>
      <c r="J60" s="211"/>
      <c r="K60" s="211"/>
      <c r="L60" s="314"/>
      <c r="M60" s="316"/>
      <c r="N60" s="215"/>
      <c r="O60" s="216"/>
      <c r="P60" s="216"/>
      <c r="Q60" s="216"/>
      <c r="R60" s="216"/>
      <c r="S60" s="217"/>
      <c r="T60" s="218"/>
      <c r="U60" s="1546"/>
      <c r="V60" s="1547"/>
      <c r="W60" s="208"/>
      <c r="X60" s="1546"/>
      <c r="Y60" s="1547"/>
      <c r="Z60" s="573"/>
      <c r="AA60" s="312"/>
      <c r="AB60" s="312"/>
    </row>
    <row r="61" spans="1:28" s="286" customFormat="1" ht="15.75">
      <c r="A61" s="317" t="s">
        <v>144</v>
      </c>
      <c r="B61" s="318" t="s">
        <v>69</v>
      </c>
      <c r="C61" s="251">
        <v>4</v>
      </c>
      <c r="D61" s="251"/>
      <c r="E61" s="251"/>
      <c r="F61" s="249"/>
      <c r="G61" s="710">
        <v>3.5</v>
      </c>
      <c r="H61" s="249">
        <f t="shared" si="4"/>
        <v>105</v>
      </c>
      <c r="I61" s="251">
        <f>J61+K61+L61</f>
        <v>6</v>
      </c>
      <c r="J61" s="249">
        <v>4</v>
      </c>
      <c r="K61" s="249"/>
      <c r="L61" s="320">
        <v>2</v>
      </c>
      <c r="M61" s="321">
        <f>H61-I61</f>
        <v>99</v>
      </c>
      <c r="N61" s="250"/>
      <c r="O61" s="251"/>
      <c r="P61" s="251"/>
      <c r="Q61" s="251"/>
      <c r="R61" s="251"/>
      <c r="S61" s="252"/>
      <c r="T61" s="285"/>
      <c r="U61" s="1546"/>
      <c r="V61" s="1547"/>
      <c r="W61" s="284"/>
      <c r="X61" s="1550" t="s">
        <v>215</v>
      </c>
      <c r="Y61" s="1568"/>
      <c r="Z61" s="571"/>
      <c r="AA61" s="312"/>
      <c r="AB61" s="312"/>
    </row>
    <row r="62" spans="3:28" s="290" customFormat="1" ht="15.75" customHeight="1" hidden="1">
      <c r="C62" s="324"/>
      <c r="D62" s="324"/>
      <c r="E62" s="324"/>
      <c r="F62" s="325"/>
      <c r="G62" s="313"/>
      <c r="H62" s="249">
        <f t="shared" si="4"/>
        <v>0</v>
      </c>
      <c r="I62" s="292"/>
      <c r="J62" s="292"/>
      <c r="K62" s="292"/>
      <c r="L62" s="326"/>
      <c r="M62" s="327"/>
      <c r="N62" s="291"/>
      <c r="O62" s="292"/>
      <c r="P62" s="292"/>
      <c r="Q62" s="292"/>
      <c r="R62" s="292"/>
      <c r="S62" s="293"/>
      <c r="T62" s="218"/>
      <c r="U62" s="1546"/>
      <c r="V62" s="1547"/>
      <c r="W62" s="208"/>
      <c r="X62" s="1546"/>
      <c r="Y62" s="1547"/>
      <c r="Z62" s="573"/>
      <c r="AA62" s="312"/>
      <c r="AB62" s="312"/>
    </row>
    <row r="63" spans="1:28" s="290" customFormat="1" ht="15.75" customHeight="1" hidden="1">
      <c r="A63" s="311"/>
      <c r="B63" s="315"/>
      <c r="C63" s="324"/>
      <c r="D63" s="324"/>
      <c r="E63" s="324"/>
      <c r="F63" s="325"/>
      <c r="G63" s="313"/>
      <c r="H63" s="249">
        <f t="shared" si="4"/>
        <v>0</v>
      </c>
      <c r="I63" s="324"/>
      <c r="J63" s="324"/>
      <c r="K63" s="324"/>
      <c r="L63" s="338"/>
      <c r="M63" s="316"/>
      <c r="N63" s="215"/>
      <c r="O63" s="216"/>
      <c r="P63" s="216"/>
      <c r="Q63" s="216"/>
      <c r="R63" s="216"/>
      <c r="S63" s="217"/>
      <c r="T63" s="218"/>
      <c r="U63" s="1546"/>
      <c r="V63" s="1547"/>
      <c r="W63" s="208"/>
      <c r="X63" s="1546"/>
      <c r="Y63" s="1547"/>
      <c r="Z63" s="573"/>
      <c r="AA63" s="312"/>
      <c r="AB63" s="312"/>
    </row>
    <row r="64" spans="1:28" s="290" customFormat="1" ht="15.75" customHeight="1">
      <c r="A64" s="64" t="s">
        <v>145</v>
      </c>
      <c r="B64" s="322" t="s">
        <v>43</v>
      </c>
      <c r="C64" s="324"/>
      <c r="D64" s="324"/>
      <c r="E64" s="324"/>
      <c r="F64" s="325"/>
      <c r="G64" s="313">
        <v>8.5</v>
      </c>
      <c r="H64" s="249">
        <f t="shared" si="4"/>
        <v>255</v>
      </c>
      <c r="I64" s="324"/>
      <c r="J64" s="324"/>
      <c r="K64" s="324"/>
      <c r="L64" s="338"/>
      <c r="M64" s="316"/>
      <c r="N64" s="215"/>
      <c r="O64" s="216"/>
      <c r="P64" s="216"/>
      <c r="Q64" s="216"/>
      <c r="R64" s="216"/>
      <c r="S64" s="217"/>
      <c r="T64" s="218"/>
      <c r="U64" s="675"/>
      <c r="V64" s="230"/>
      <c r="W64" s="208"/>
      <c r="X64" s="675"/>
      <c r="Y64" s="230"/>
      <c r="Z64" s="573"/>
      <c r="AA64" s="312"/>
      <c r="AB64" s="312"/>
    </row>
    <row r="65" spans="1:28" s="290" customFormat="1" ht="15.75" customHeight="1">
      <c r="A65" s="311"/>
      <c r="B65" s="315" t="s">
        <v>68</v>
      </c>
      <c r="C65" s="324"/>
      <c r="D65" s="324"/>
      <c r="E65" s="324"/>
      <c r="F65" s="325"/>
      <c r="G65" s="313">
        <v>3</v>
      </c>
      <c r="H65" s="249">
        <f t="shared" si="4"/>
        <v>90</v>
      </c>
      <c r="I65" s="324"/>
      <c r="J65" s="324"/>
      <c r="K65" s="324"/>
      <c r="L65" s="338"/>
      <c r="M65" s="316"/>
      <c r="N65" s="215"/>
      <c r="O65" s="216"/>
      <c r="P65" s="216"/>
      <c r="Q65" s="216"/>
      <c r="R65" s="216"/>
      <c r="S65" s="217"/>
      <c r="T65" s="218"/>
      <c r="U65" s="675"/>
      <c r="V65" s="230"/>
      <c r="W65" s="208"/>
      <c r="X65" s="675"/>
      <c r="Y65" s="230"/>
      <c r="Z65" s="573"/>
      <c r="AA65" s="312"/>
      <c r="AB65" s="312"/>
    </row>
    <row r="66" spans="1:28" s="286" customFormat="1" ht="15.75">
      <c r="A66" s="317" t="s">
        <v>277</v>
      </c>
      <c r="B66" s="318" t="s">
        <v>69</v>
      </c>
      <c r="C66" s="328">
        <v>3</v>
      </c>
      <c r="D66" s="328"/>
      <c r="E66" s="328"/>
      <c r="F66" s="329"/>
      <c r="G66" s="319">
        <v>5.5</v>
      </c>
      <c r="H66" s="328">
        <f t="shared" si="4"/>
        <v>165</v>
      </c>
      <c r="I66" s="328">
        <f>J66+K66+L66</f>
        <v>10</v>
      </c>
      <c r="J66" s="328">
        <v>8</v>
      </c>
      <c r="K66" s="328"/>
      <c r="L66" s="339">
        <v>2</v>
      </c>
      <c r="M66" s="321">
        <f>H66-I66</f>
        <v>155</v>
      </c>
      <c r="N66" s="250"/>
      <c r="O66" s="251"/>
      <c r="P66" s="251"/>
      <c r="Q66" s="251"/>
      <c r="R66" s="251"/>
      <c r="S66" s="252"/>
      <c r="T66" s="285"/>
      <c r="U66" s="1546"/>
      <c r="V66" s="1547"/>
      <c r="W66" s="284" t="s">
        <v>213</v>
      </c>
      <c r="X66" s="1546"/>
      <c r="Y66" s="1547"/>
      <c r="Z66" s="571"/>
      <c r="AA66" s="312"/>
      <c r="AB66" s="312"/>
    </row>
    <row r="67" spans="1:28" s="290" customFormat="1" ht="19.5" customHeight="1">
      <c r="A67" s="311" t="s">
        <v>146</v>
      </c>
      <c r="B67" s="312" t="s">
        <v>33</v>
      </c>
      <c r="C67" s="324"/>
      <c r="D67" s="324"/>
      <c r="E67" s="324"/>
      <c r="F67" s="325"/>
      <c r="G67" s="709">
        <v>6</v>
      </c>
      <c r="H67" s="313">
        <f>H68+H69</f>
        <v>180</v>
      </c>
      <c r="I67" s="292"/>
      <c r="J67" s="292"/>
      <c r="K67" s="292"/>
      <c r="L67" s="326"/>
      <c r="M67" s="327"/>
      <c r="N67" s="291"/>
      <c r="O67" s="292"/>
      <c r="P67" s="292"/>
      <c r="Q67" s="292"/>
      <c r="R67" s="292"/>
      <c r="S67" s="293"/>
      <c r="T67" s="218"/>
      <c r="U67" s="1546"/>
      <c r="V67" s="1547"/>
      <c r="W67" s="208"/>
      <c r="X67" s="1546"/>
      <c r="Y67" s="1547"/>
      <c r="Z67" s="573"/>
      <c r="AA67" s="312"/>
      <c r="AB67" s="312"/>
    </row>
    <row r="68" spans="1:28" s="290" customFormat="1" ht="18.75" customHeight="1">
      <c r="A68" s="311"/>
      <c r="B68" s="315" t="s">
        <v>68</v>
      </c>
      <c r="C68" s="324"/>
      <c r="D68" s="324"/>
      <c r="E68" s="324"/>
      <c r="F68" s="325"/>
      <c r="G68" s="709">
        <v>2.5</v>
      </c>
      <c r="H68" s="324">
        <f>G68*30</f>
        <v>75</v>
      </c>
      <c r="I68" s="324"/>
      <c r="J68" s="324"/>
      <c r="K68" s="324"/>
      <c r="L68" s="326"/>
      <c r="M68" s="316"/>
      <c r="N68" s="215"/>
      <c r="O68" s="216"/>
      <c r="P68" s="216"/>
      <c r="Q68" s="216"/>
      <c r="R68" s="216"/>
      <c r="S68" s="217"/>
      <c r="T68" s="218"/>
      <c r="U68" s="1582"/>
      <c r="V68" s="1547"/>
      <c r="W68" s="208"/>
      <c r="X68" s="1546"/>
      <c r="Y68" s="1547"/>
      <c r="Z68" s="573"/>
      <c r="AA68" s="312"/>
      <c r="AB68" s="312"/>
    </row>
    <row r="69" spans="1:28" s="286" customFormat="1" ht="15.75">
      <c r="A69" s="317" t="s">
        <v>147</v>
      </c>
      <c r="B69" s="318" t="s">
        <v>69</v>
      </c>
      <c r="C69" s="328">
        <v>2</v>
      </c>
      <c r="D69" s="328"/>
      <c r="E69" s="328"/>
      <c r="F69" s="329"/>
      <c r="G69" s="710">
        <v>3.5</v>
      </c>
      <c r="H69" s="328">
        <f>G69*30</f>
        <v>105</v>
      </c>
      <c r="I69" s="328">
        <f>J69+K69+L69</f>
        <v>6</v>
      </c>
      <c r="J69" s="328">
        <v>4</v>
      </c>
      <c r="K69" s="328"/>
      <c r="L69" s="330">
        <v>2</v>
      </c>
      <c r="M69" s="321">
        <f>H69-I69</f>
        <v>99</v>
      </c>
      <c r="N69" s="250"/>
      <c r="O69" s="251"/>
      <c r="P69" s="251"/>
      <c r="Q69" s="251"/>
      <c r="R69" s="251"/>
      <c r="S69" s="252"/>
      <c r="T69" s="285"/>
      <c r="U69" s="1567" t="s">
        <v>215</v>
      </c>
      <c r="V69" s="1568"/>
      <c r="W69" s="284"/>
      <c r="X69" s="1546"/>
      <c r="Y69" s="1547"/>
      <c r="Z69" s="571"/>
      <c r="AA69" s="312"/>
      <c r="AB69" s="312"/>
    </row>
    <row r="70" spans="1:28" s="286" customFormat="1" ht="15.75">
      <c r="A70" s="317"/>
      <c r="B70" s="322"/>
      <c r="C70" s="328"/>
      <c r="D70" s="328"/>
      <c r="E70" s="328"/>
      <c r="F70" s="331"/>
      <c r="G70" s="543"/>
      <c r="H70" s="328"/>
      <c r="I70" s="328"/>
      <c r="J70" s="328"/>
      <c r="K70" s="328"/>
      <c r="L70" s="320"/>
      <c r="M70" s="321"/>
      <c r="N70" s="250"/>
      <c r="O70" s="251"/>
      <c r="P70" s="251"/>
      <c r="Q70" s="251"/>
      <c r="R70" s="251"/>
      <c r="S70" s="252"/>
      <c r="T70" s="285"/>
      <c r="U70" s="1582"/>
      <c r="V70" s="1547"/>
      <c r="W70" s="284"/>
      <c r="X70" s="1546"/>
      <c r="Y70" s="1547"/>
      <c r="Z70" s="571"/>
      <c r="AA70" s="312"/>
      <c r="AB70" s="312"/>
    </row>
    <row r="71" spans="1:28" s="290" customFormat="1" ht="42" customHeight="1">
      <c r="A71" s="311" t="s">
        <v>148</v>
      </c>
      <c r="B71" s="312" t="s">
        <v>41</v>
      </c>
      <c r="C71" s="324"/>
      <c r="D71" s="324"/>
      <c r="E71" s="324"/>
      <c r="F71" s="325"/>
      <c r="G71" s="709">
        <f>G72+G73</f>
        <v>3.5</v>
      </c>
      <c r="H71" s="313">
        <f>H72+H73</f>
        <v>105</v>
      </c>
      <c r="I71" s="292"/>
      <c r="J71" s="292"/>
      <c r="K71" s="292"/>
      <c r="L71" s="326"/>
      <c r="M71" s="327"/>
      <c r="N71" s="291"/>
      <c r="O71" s="292"/>
      <c r="P71" s="292"/>
      <c r="Q71" s="292"/>
      <c r="R71" s="292"/>
      <c r="S71" s="293"/>
      <c r="T71" s="218"/>
      <c r="U71" s="1582"/>
      <c r="V71" s="1547"/>
      <c r="W71" s="208"/>
      <c r="X71" s="1546"/>
      <c r="Y71" s="1547"/>
      <c r="Z71" s="573"/>
      <c r="AA71" s="312"/>
      <c r="AB71" s="312"/>
    </row>
    <row r="72" spans="1:28" s="290" customFormat="1" ht="15.75">
      <c r="A72" s="311"/>
      <c r="B72" s="315" t="s">
        <v>68</v>
      </c>
      <c r="C72" s="324"/>
      <c r="D72" s="324"/>
      <c r="E72" s="324"/>
      <c r="F72" s="325"/>
      <c r="G72" s="709">
        <v>1</v>
      </c>
      <c r="H72" s="324">
        <f>G72*30</f>
        <v>30</v>
      </c>
      <c r="I72" s="324"/>
      <c r="J72" s="324"/>
      <c r="K72" s="324"/>
      <c r="L72" s="314"/>
      <c r="M72" s="316"/>
      <c r="N72" s="215"/>
      <c r="O72" s="216"/>
      <c r="P72" s="216"/>
      <c r="Q72" s="216"/>
      <c r="R72" s="216"/>
      <c r="S72" s="217"/>
      <c r="T72" s="218"/>
      <c r="U72" s="1582"/>
      <c r="V72" s="1547"/>
      <c r="W72" s="208"/>
      <c r="X72" s="1546"/>
      <c r="Y72" s="1547"/>
      <c r="Z72" s="573"/>
      <c r="AA72" s="312"/>
      <c r="AB72" s="312"/>
    </row>
    <row r="73" spans="1:28" s="286" customFormat="1" ht="15.75">
      <c r="A73" s="317" t="s">
        <v>149</v>
      </c>
      <c r="B73" s="318" t="s">
        <v>69</v>
      </c>
      <c r="C73" s="328">
        <v>4</v>
      </c>
      <c r="D73" s="328"/>
      <c r="E73" s="328"/>
      <c r="F73" s="329"/>
      <c r="G73" s="710">
        <v>2.5</v>
      </c>
      <c r="H73" s="328">
        <f>G73*30</f>
        <v>75</v>
      </c>
      <c r="I73" s="328">
        <f>J73+K73+L73</f>
        <v>4</v>
      </c>
      <c r="J73" s="328">
        <v>4</v>
      </c>
      <c r="K73" s="328"/>
      <c r="L73" s="320"/>
      <c r="M73" s="321">
        <f>H73-I73</f>
        <v>71</v>
      </c>
      <c r="N73" s="250"/>
      <c r="O73" s="251"/>
      <c r="P73" s="251"/>
      <c r="Q73" s="251"/>
      <c r="R73" s="251"/>
      <c r="S73" s="252"/>
      <c r="T73" s="285"/>
      <c r="U73" s="1582"/>
      <c r="V73" s="1547"/>
      <c r="W73" s="284"/>
      <c r="X73" s="1550" t="s">
        <v>204</v>
      </c>
      <c r="Y73" s="1568"/>
      <c r="Z73" s="571"/>
      <c r="AA73" s="312"/>
      <c r="AB73" s="312"/>
    </row>
    <row r="74" spans="1:28" s="156" customFormat="1" ht="15.75">
      <c r="A74" s="340" t="s">
        <v>150</v>
      </c>
      <c r="B74" s="312" t="s">
        <v>48</v>
      </c>
      <c r="C74" s="324"/>
      <c r="D74" s="324"/>
      <c r="E74" s="324"/>
      <c r="F74" s="325"/>
      <c r="G74" s="546">
        <v>4</v>
      </c>
      <c r="H74" s="341">
        <f>H75+H76</f>
        <v>120</v>
      </c>
      <c r="I74" s="292"/>
      <c r="J74" s="324"/>
      <c r="K74" s="324"/>
      <c r="L74" s="338"/>
      <c r="M74" s="316"/>
      <c r="N74" s="215"/>
      <c r="O74" s="216"/>
      <c r="P74" s="216"/>
      <c r="Q74" s="216"/>
      <c r="R74" s="216"/>
      <c r="S74" s="217"/>
      <c r="T74" s="218"/>
      <c r="U74" s="1582"/>
      <c r="V74" s="1547"/>
      <c r="W74" s="208"/>
      <c r="X74" s="1546"/>
      <c r="Y74" s="1547"/>
      <c r="Z74" s="573"/>
      <c r="AA74" s="312"/>
      <c r="AB74" s="312"/>
    </row>
    <row r="75" spans="1:28" s="156" customFormat="1" ht="15.75">
      <c r="A75" s="340"/>
      <c r="B75" s="315" t="s">
        <v>68</v>
      </c>
      <c r="C75" s="324"/>
      <c r="D75" s="324"/>
      <c r="E75" s="324"/>
      <c r="F75" s="325"/>
      <c r="G75" s="547">
        <v>1</v>
      </c>
      <c r="H75" s="324">
        <f>G75*30</f>
        <v>30</v>
      </c>
      <c r="I75" s="292"/>
      <c r="J75" s="324"/>
      <c r="K75" s="324"/>
      <c r="L75" s="338"/>
      <c r="M75" s="316"/>
      <c r="N75" s="215"/>
      <c r="O75" s="216"/>
      <c r="P75" s="216"/>
      <c r="Q75" s="216"/>
      <c r="R75" s="216"/>
      <c r="S75" s="217"/>
      <c r="T75" s="218"/>
      <c r="U75" s="1582"/>
      <c r="V75" s="1547"/>
      <c r="W75" s="208"/>
      <c r="X75" s="1546"/>
      <c r="Y75" s="1547"/>
      <c r="Z75" s="573"/>
      <c r="AA75" s="312"/>
      <c r="AB75" s="312"/>
    </row>
    <row r="76" spans="1:28" s="286" customFormat="1" ht="15.75">
      <c r="A76" s="343" t="s">
        <v>151</v>
      </c>
      <c r="B76" s="318" t="s">
        <v>69</v>
      </c>
      <c r="C76" s="328"/>
      <c r="D76" s="328">
        <v>3</v>
      </c>
      <c r="E76" s="328"/>
      <c r="F76" s="329"/>
      <c r="G76" s="548">
        <v>3</v>
      </c>
      <c r="H76" s="328">
        <f>G76*30</f>
        <v>90</v>
      </c>
      <c r="I76" s="344">
        <f>J76+K76+L76</f>
        <v>6</v>
      </c>
      <c r="J76" s="328">
        <v>4</v>
      </c>
      <c r="K76" s="328"/>
      <c r="L76" s="339">
        <v>2</v>
      </c>
      <c r="M76" s="321">
        <f>H76-I76</f>
        <v>84</v>
      </c>
      <c r="N76" s="250"/>
      <c r="O76" s="251"/>
      <c r="P76" s="251"/>
      <c r="Q76" s="251"/>
      <c r="R76" s="251"/>
      <c r="S76" s="252"/>
      <c r="T76" s="285"/>
      <c r="U76" s="1582"/>
      <c r="V76" s="1547"/>
      <c r="W76" s="284" t="s">
        <v>215</v>
      </c>
      <c r="X76" s="1546"/>
      <c r="Y76" s="1547"/>
      <c r="Z76" s="571"/>
      <c r="AA76" s="312"/>
      <c r="AB76" s="312"/>
    </row>
    <row r="77" spans="1:28" s="290" customFormat="1" ht="15.75">
      <c r="A77" s="311" t="s">
        <v>152</v>
      </c>
      <c r="B77" s="322" t="s">
        <v>40</v>
      </c>
      <c r="C77" s="328"/>
      <c r="D77" s="664">
        <v>4</v>
      </c>
      <c r="E77" s="328"/>
      <c r="F77" s="329"/>
      <c r="G77" s="711">
        <v>3.5</v>
      </c>
      <c r="H77" s="328">
        <f>G77*30</f>
        <v>105</v>
      </c>
      <c r="I77" s="328">
        <f>J77+K77+L77</f>
        <v>4</v>
      </c>
      <c r="J77" s="328">
        <v>4</v>
      </c>
      <c r="K77" s="328"/>
      <c r="L77" s="330"/>
      <c r="M77" s="321">
        <f>H77-I77</f>
        <v>101</v>
      </c>
      <c r="N77" s="250"/>
      <c r="O77" s="251"/>
      <c r="P77" s="251"/>
      <c r="Q77" s="251"/>
      <c r="R77" s="251"/>
      <c r="S77" s="252"/>
      <c r="T77" s="285"/>
      <c r="U77" s="1582"/>
      <c r="V77" s="1547"/>
      <c r="W77" s="284"/>
      <c r="X77" s="1550" t="s">
        <v>204</v>
      </c>
      <c r="Y77" s="1568"/>
      <c r="Z77" s="573"/>
      <c r="AA77" s="312"/>
      <c r="AB77" s="312"/>
    </row>
    <row r="78" spans="1:28" s="290" customFormat="1" ht="15.75">
      <c r="A78" s="311" t="s">
        <v>153</v>
      </c>
      <c r="B78" s="312" t="s">
        <v>34</v>
      </c>
      <c r="C78" s="324"/>
      <c r="D78" s="324"/>
      <c r="E78" s="324"/>
      <c r="F78" s="325"/>
      <c r="G78" s="542">
        <f>G79+G80</f>
        <v>3.5</v>
      </c>
      <c r="H78" s="313">
        <f>H79+H80</f>
        <v>105</v>
      </c>
      <c r="I78" s="292"/>
      <c r="J78" s="292"/>
      <c r="K78" s="292"/>
      <c r="L78" s="326"/>
      <c r="M78" s="327"/>
      <c r="N78" s="291"/>
      <c r="O78" s="292"/>
      <c r="P78" s="292"/>
      <c r="Q78" s="292"/>
      <c r="R78" s="292"/>
      <c r="S78" s="293"/>
      <c r="T78" s="218"/>
      <c r="U78" s="1582"/>
      <c r="V78" s="1547"/>
      <c r="W78" s="208"/>
      <c r="X78" s="1546"/>
      <c r="Y78" s="1547"/>
      <c r="Z78" s="573"/>
      <c r="AA78" s="312"/>
      <c r="AB78" s="312"/>
    </row>
    <row r="79" spans="1:28" s="290" customFormat="1" ht="18.75" customHeight="1">
      <c r="A79" s="311"/>
      <c r="B79" s="315" t="s">
        <v>68</v>
      </c>
      <c r="C79" s="324"/>
      <c r="D79" s="324"/>
      <c r="E79" s="324"/>
      <c r="F79" s="325"/>
      <c r="G79" s="542">
        <v>1</v>
      </c>
      <c r="H79" s="324">
        <f>G79*30</f>
        <v>30</v>
      </c>
      <c r="I79" s="324"/>
      <c r="J79" s="324"/>
      <c r="K79" s="324"/>
      <c r="L79" s="326"/>
      <c r="M79" s="316"/>
      <c r="N79" s="215"/>
      <c r="O79" s="216"/>
      <c r="P79" s="216"/>
      <c r="Q79" s="216"/>
      <c r="R79" s="216"/>
      <c r="S79" s="217"/>
      <c r="T79" s="218"/>
      <c r="U79" s="1582"/>
      <c r="V79" s="1547"/>
      <c r="W79" s="208"/>
      <c r="X79" s="1546"/>
      <c r="Y79" s="1547"/>
      <c r="Z79" s="573"/>
      <c r="AA79" s="312"/>
      <c r="AB79" s="312"/>
    </row>
    <row r="80" spans="1:28" s="286" customFormat="1" ht="21" customHeight="1">
      <c r="A80" s="317" t="s">
        <v>154</v>
      </c>
      <c r="B80" s="318" t="s">
        <v>69</v>
      </c>
      <c r="C80" s="664">
        <v>4</v>
      </c>
      <c r="D80" s="344"/>
      <c r="E80" s="344"/>
      <c r="F80" s="329"/>
      <c r="G80" s="543">
        <v>2.5</v>
      </c>
      <c r="H80" s="328">
        <f>G80*30</f>
        <v>75</v>
      </c>
      <c r="I80" s="328">
        <f>J80+K80+L80</f>
        <v>4</v>
      </c>
      <c r="J80" s="328">
        <v>4</v>
      </c>
      <c r="K80" s="328"/>
      <c r="L80" s="330"/>
      <c r="M80" s="321">
        <f>H80-I80</f>
        <v>71</v>
      </c>
      <c r="N80" s="250"/>
      <c r="O80" s="251"/>
      <c r="P80" s="251"/>
      <c r="Q80" s="251"/>
      <c r="R80" s="251"/>
      <c r="S80" s="252"/>
      <c r="T80" s="285"/>
      <c r="U80" s="1582"/>
      <c r="V80" s="1547"/>
      <c r="W80" s="284"/>
      <c r="X80" s="1550" t="s">
        <v>204</v>
      </c>
      <c r="Y80" s="1568"/>
      <c r="Z80" s="571"/>
      <c r="AA80" s="312"/>
      <c r="AB80" s="312"/>
    </row>
    <row r="81" spans="1:28" s="290" customFormat="1" ht="19.5" customHeight="1">
      <c r="A81" s="311" t="s">
        <v>155</v>
      </c>
      <c r="B81" s="312" t="s">
        <v>70</v>
      </c>
      <c r="C81" s="324"/>
      <c r="D81" s="324"/>
      <c r="E81" s="324"/>
      <c r="F81" s="325"/>
      <c r="G81" s="542">
        <f>G82+G83</f>
        <v>3</v>
      </c>
      <c r="H81" s="313">
        <f>H82+H83</f>
        <v>90</v>
      </c>
      <c r="I81" s="324"/>
      <c r="J81" s="324"/>
      <c r="K81" s="324"/>
      <c r="L81" s="314"/>
      <c r="M81" s="316"/>
      <c r="N81" s="215"/>
      <c r="O81" s="216"/>
      <c r="P81" s="216"/>
      <c r="Q81" s="216"/>
      <c r="R81" s="216"/>
      <c r="S81" s="217"/>
      <c r="T81" s="218"/>
      <c r="U81" s="1582"/>
      <c r="V81" s="1547"/>
      <c r="W81" s="208"/>
      <c r="X81" s="1546"/>
      <c r="Y81" s="1547"/>
      <c r="Z81" s="573"/>
      <c r="AA81" s="312"/>
      <c r="AB81" s="312"/>
    </row>
    <row r="82" spans="1:28" s="290" customFormat="1" ht="16.5" customHeight="1">
      <c r="A82" s="311"/>
      <c r="B82" s="315" t="s">
        <v>68</v>
      </c>
      <c r="C82" s="324"/>
      <c r="D82" s="324"/>
      <c r="E82" s="324"/>
      <c r="F82" s="325"/>
      <c r="G82" s="542">
        <v>0.5</v>
      </c>
      <c r="H82" s="324">
        <f>G82*30</f>
        <v>15</v>
      </c>
      <c r="I82" s="324"/>
      <c r="J82" s="324"/>
      <c r="K82" s="324"/>
      <c r="L82" s="314"/>
      <c r="M82" s="316"/>
      <c r="N82" s="215"/>
      <c r="O82" s="216"/>
      <c r="P82" s="216"/>
      <c r="Q82" s="216"/>
      <c r="R82" s="216"/>
      <c r="S82" s="217"/>
      <c r="T82" s="190"/>
      <c r="U82" s="1582"/>
      <c r="V82" s="1547"/>
      <c r="W82" s="31"/>
      <c r="X82" s="1546"/>
      <c r="Y82" s="1547"/>
      <c r="Z82" s="581"/>
      <c r="AA82" s="312"/>
      <c r="AB82" s="312"/>
    </row>
    <row r="83" spans="1:28" s="286" customFormat="1" ht="16.5" customHeight="1">
      <c r="A83" s="317" t="s">
        <v>156</v>
      </c>
      <c r="B83" s="318" t="s">
        <v>69</v>
      </c>
      <c r="C83" s="328">
        <v>3</v>
      </c>
      <c r="D83" s="328"/>
      <c r="E83" s="328"/>
      <c r="F83" s="329"/>
      <c r="G83" s="543">
        <v>2.5</v>
      </c>
      <c r="H83" s="328">
        <f>G83*30</f>
        <v>75</v>
      </c>
      <c r="I83" s="328">
        <f>J83+K83+L83</f>
        <v>4</v>
      </c>
      <c r="J83" s="328">
        <v>4</v>
      </c>
      <c r="K83" s="328"/>
      <c r="L83" s="320">
        <v>0</v>
      </c>
      <c r="M83" s="321">
        <f>H83-I83</f>
        <v>71</v>
      </c>
      <c r="N83" s="250"/>
      <c r="O83" s="251"/>
      <c r="P83" s="251"/>
      <c r="Q83" s="251"/>
      <c r="R83" s="251"/>
      <c r="S83" s="252"/>
      <c r="T83" s="285"/>
      <c r="U83" s="1546"/>
      <c r="V83" s="1547"/>
      <c r="W83" s="284" t="s">
        <v>204</v>
      </c>
      <c r="X83" s="1546"/>
      <c r="Y83" s="1547"/>
      <c r="Z83" s="582"/>
      <c r="AA83" s="312"/>
      <c r="AB83" s="312"/>
    </row>
    <row r="84" spans="1:28" s="290" customFormat="1" ht="38.25" customHeight="1">
      <c r="A84" s="311" t="s">
        <v>157</v>
      </c>
      <c r="B84" s="345" t="s">
        <v>158</v>
      </c>
      <c r="C84" s="324"/>
      <c r="D84" s="324"/>
      <c r="E84" s="324"/>
      <c r="F84" s="325"/>
      <c r="G84" s="542">
        <v>4</v>
      </c>
      <c r="H84" s="211">
        <f>G84*36</f>
        <v>144</v>
      </c>
      <c r="I84" s="292"/>
      <c r="J84" s="292"/>
      <c r="K84" s="292"/>
      <c r="L84" s="326"/>
      <c r="M84" s="327"/>
      <c r="N84" s="291"/>
      <c r="O84" s="292"/>
      <c r="P84" s="292"/>
      <c r="Q84" s="292"/>
      <c r="R84" s="292"/>
      <c r="S84" s="293"/>
      <c r="T84" s="218"/>
      <c r="U84" s="1567"/>
      <c r="V84" s="1568"/>
      <c r="W84" s="31"/>
      <c r="X84" s="1546"/>
      <c r="Y84" s="1547"/>
      <c r="Z84" s="581"/>
      <c r="AA84" s="594"/>
      <c r="AB84" s="594"/>
    </row>
    <row r="85" spans="1:28" s="290" customFormat="1" ht="31.5" customHeight="1">
      <c r="A85" s="311"/>
      <c r="B85" s="549" t="s">
        <v>250</v>
      </c>
      <c r="C85" s="310"/>
      <c r="D85" s="346"/>
      <c r="E85" s="346"/>
      <c r="F85" s="310"/>
      <c r="G85" s="550">
        <v>2</v>
      </c>
      <c r="H85" s="346">
        <f>G85*30</f>
        <v>60</v>
      </c>
      <c r="I85" s="292"/>
      <c r="J85" s="292"/>
      <c r="K85" s="292"/>
      <c r="L85" s="326"/>
      <c r="M85" s="327"/>
      <c r="N85" s="291"/>
      <c r="O85" s="292"/>
      <c r="P85" s="292"/>
      <c r="Q85" s="292"/>
      <c r="R85" s="292"/>
      <c r="S85" s="293"/>
      <c r="T85" s="190"/>
      <c r="U85" s="1567"/>
      <c r="V85" s="1568"/>
      <c r="W85" s="31"/>
      <c r="X85" s="1546"/>
      <c r="Y85" s="1547"/>
      <c r="Z85" s="581"/>
      <c r="AA85" s="594"/>
      <c r="AB85" s="594"/>
    </row>
    <row r="86" spans="1:28" s="290" customFormat="1" ht="16.5" customHeight="1">
      <c r="A86" s="311"/>
      <c r="B86" s="551" t="s">
        <v>251</v>
      </c>
      <c r="C86" s="324"/>
      <c r="D86" s="324"/>
      <c r="E86" s="324"/>
      <c r="F86" s="325"/>
      <c r="G86" s="550">
        <v>0.5</v>
      </c>
      <c r="H86" s="211">
        <f>G86*30</f>
        <v>15</v>
      </c>
      <c r="I86" s="324"/>
      <c r="J86" s="324"/>
      <c r="K86" s="324"/>
      <c r="L86" s="314"/>
      <c r="M86" s="316"/>
      <c r="N86" s="215"/>
      <c r="O86" s="216"/>
      <c r="P86" s="216"/>
      <c r="Q86" s="216"/>
      <c r="R86" s="216"/>
      <c r="S86" s="217"/>
      <c r="T86" s="190"/>
      <c r="U86" s="1567"/>
      <c r="V86" s="1568"/>
      <c r="W86" s="31"/>
      <c r="X86" s="1546"/>
      <c r="Y86" s="1547"/>
      <c r="Z86" s="581"/>
      <c r="AA86" s="594"/>
      <c r="AB86" s="594"/>
    </row>
    <row r="87" spans="1:28" s="286" customFormat="1" ht="16.5" customHeight="1">
      <c r="A87" s="317" t="s">
        <v>159</v>
      </c>
      <c r="B87" s="318" t="s">
        <v>69</v>
      </c>
      <c r="C87" s="328">
        <v>5</v>
      </c>
      <c r="D87" s="328"/>
      <c r="E87" s="328"/>
      <c r="F87" s="329"/>
      <c r="G87" s="552">
        <v>1.5</v>
      </c>
      <c r="H87" s="249">
        <f>G87*30</f>
        <v>45</v>
      </c>
      <c r="I87" s="328">
        <v>4</v>
      </c>
      <c r="J87" s="328">
        <v>4</v>
      </c>
      <c r="K87" s="328"/>
      <c r="L87" s="320"/>
      <c r="M87" s="321">
        <f>H87-I87</f>
        <v>41</v>
      </c>
      <c r="N87" s="250"/>
      <c r="O87" s="251"/>
      <c r="P87" s="251"/>
      <c r="Q87" s="251"/>
      <c r="R87" s="251"/>
      <c r="S87" s="252"/>
      <c r="T87" s="205"/>
      <c r="U87" s="1567"/>
      <c r="V87" s="1568"/>
      <c r="W87" s="192"/>
      <c r="X87" s="1546"/>
      <c r="Y87" s="1547"/>
      <c r="Z87" s="582" t="s">
        <v>204</v>
      </c>
      <c r="AA87" s="594"/>
      <c r="AB87" s="594"/>
    </row>
    <row r="88" spans="1:28" s="156" customFormat="1" ht="15.75">
      <c r="A88" s="311" t="s">
        <v>160</v>
      </c>
      <c r="B88" s="312" t="s">
        <v>42</v>
      </c>
      <c r="C88" s="216"/>
      <c r="D88" s="216"/>
      <c r="E88" s="216"/>
      <c r="F88" s="211"/>
      <c r="G88" s="542">
        <v>4</v>
      </c>
      <c r="H88" s="313">
        <f>H89+H90</f>
        <v>120</v>
      </c>
      <c r="I88" s="333"/>
      <c r="J88" s="333"/>
      <c r="K88" s="333"/>
      <c r="L88" s="334"/>
      <c r="M88" s="335"/>
      <c r="N88" s="336"/>
      <c r="O88" s="333"/>
      <c r="P88" s="333"/>
      <c r="Q88" s="333"/>
      <c r="R88" s="333"/>
      <c r="S88" s="337"/>
      <c r="T88" s="190"/>
      <c r="U88" s="1546"/>
      <c r="V88" s="1547"/>
      <c r="W88" s="31"/>
      <c r="X88" s="1546"/>
      <c r="Y88" s="1547"/>
      <c r="Z88" s="572"/>
      <c r="AA88" s="312"/>
      <c r="AB88" s="312"/>
    </row>
    <row r="89" spans="1:28" s="156" customFormat="1" ht="15.75">
      <c r="A89" s="311"/>
      <c r="B89" s="315" t="s">
        <v>68</v>
      </c>
      <c r="C89" s="216"/>
      <c r="D89" s="216"/>
      <c r="E89" s="216"/>
      <c r="F89" s="211"/>
      <c r="G89" s="542">
        <v>1</v>
      </c>
      <c r="H89" s="211">
        <f>G89*30</f>
        <v>30</v>
      </c>
      <c r="I89" s="216"/>
      <c r="J89" s="211"/>
      <c r="K89" s="211"/>
      <c r="L89" s="314"/>
      <c r="M89" s="316"/>
      <c r="N89" s="215"/>
      <c r="O89" s="216"/>
      <c r="P89" s="216"/>
      <c r="Q89" s="216"/>
      <c r="R89" s="216"/>
      <c r="S89" s="217"/>
      <c r="T89" s="218"/>
      <c r="U89" s="1546"/>
      <c r="V89" s="1547"/>
      <c r="W89" s="208"/>
      <c r="X89" s="1546"/>
      <c r="Y89" s="1547"/>
      <c r="Z89" s="589"/>
      <c r="AA89" s="312"/>
      <c r="AB89" s="312"/>
    </row>
    <row r="90" spans="1:28" s="286" customFormat="1" ht="17.25" customHeight="1">
      <c r="A90" s="317" t="s">
        <v>161</v>
      </c>
      <c r="B90" s="318" t="s">
        <v>69</v>
      </c>
      <c r="C90" s="251">
        <v>5</v>
      </c>
      <c r="D90" s="251"/>
      <c r="E90" s="251"/>
      <c r="F90" s="249"/>
      <c r="G90" s="543">
        <v>3</v>
      </c>
      <c r="H90" s="249">
        <f>G90*30</f>
        <v>90</v>
      </c>
      <c r="I90" s="251">
        <f>J90+K90+L90</f>
        <v>10</v>
      </c>
      <c r="J90" s="249">
        <v>8</v>
      </c>
      <c r="K90" s="249"/>
      <c r="L90" s="320">
        <v>2</v>
      </c>
      <c r="M90" s="321">
        <f>H90-I90</f>
        <v>80</v>
      </c>
      <c r="N90" s="250"/>
      <c r="O90" s="251"/>
      <c r="P90" s="251"/>
      <c r="Q90" s="251"/>
      <c r="R90" s="251"/>
      <c r="S90" s="252"/>
      <c r="T90" s="285"/>
      <c r="U90" s="1546"/>
      <c r="V90" s="1547"/>
      <c r="W90" s="284"/>
      <c r="X90" s="1546"/>
      <c r="Y90" s="1547"/>
      <c r="Z90" s="665" t="s">
        <v>213</v>
      </c>
      <c r="AA90" s="312"/>
      <c r="AB90" s="312"/>
    </row>
    <row r="91" spans="1:28" s="290" customFormat="1" ht="15.75">
      <c r="A91" s="311" t="s">
        <v>162</v>
      </c>
      <c r="B91" s="312" t="s">
        <v>65</v>
      </c>
      <c r="C91" s="324"/>
      <c r="D91" s="324"/>
      <c r="E91" s="324"/>
      <c r="F91" s="325"/>
      <c r="G91" s="542">
        <f>G92+G93</f>
        <v>3</v>
      </c>
      <c r="H91" s="313">
        <f>H92+H93</f>
        <v>90</v>
      </c>
      <c r="I91" s="292"/>
      <c r="J91" s="292"/>
      <c r="K91" s="292"/>
      <c r="L91" s="326"/>
      <c r="M91" s="316"/>
      <c r="N91" s="215"/>
      <c r="O91" s="216"/>
      <c r="P91" s="216"/>
      <c r="Q91" s="216"/>
      <c r="R91" s="216"/>
      <c r="S91" s="217"/>
      <c r="T91" s="218"/>
      <c r="U91" s="1546"/>
      <c r="V91" s="1547"/>
      <c r="W91" s="208"/>
      <c r="X91" s="1546"/>
      <c r="Y91" s="1547"/>
      <c r="Z91" s="573"/>
      <c r="AA91" s="312"/>
      <c r="AB91" s="312"/>
    </row>
    <row r="92" spans="1:28" s="290" customFormat="1" ht="15.75">
      <c r="A92" s="311"/>
      <c r="B92" s="315" t="s">
        <v>68</v>
      </c>
      <c r="C92" s="324"/>
      <c r="D92" s="324"/>
      <c r="E92" s="324"/>
      <c r="F92" s="325"/>
      <c r="G92" s="542">
        <v>1</v>
      </c>
      <c r="H92" s="324">
        <f>G92*30</f>
        <v>30</v>
      </c>
      <c r="I92" s="324"/>
      <c r="J92" s="324"/>
      <c r="K92" s="324"/>
      <c r="L92" s="314"/>
      <c r="M92" s="316"/>
      <c r="N92" s="215"/>
      <c r="O92" s="216"/>
      <c r="P92" s="216"/>
      <c r="Q92" s="216"/>
      <c r="R92" s="216"/>
      <c r="S92" s="217"/>
      <c r="T92" s="218"/>
      <c r="U92" s="1546"/>
      <c r="V92" s="1547"/>
      <c r="W92" s="208"/>
      <c r="X92" s="1546"/>
      <c r="Y92" s="1547"/>
      <c r="Z92" s="573"/>
      <c r="AA92" s="312"/>
      <c r="AB92" s="312"/>
    </row>
    <row r="93" spans="1:28" s="286" customFormat="1" ht="15.75">
      <c r="A93" s="317" t="s">
        <v>163</v>
      </c>
      <c r="B93" s="318" t="s">
        <v>69</v>
      </c>
      <c r="C93" s="328"/>
      <c r="D93" s="347">
        <v>1</v>
      </c>
      <c r="E93" s="347"/>
      <c r="F93" s="329"/>
      <c r="G93" s="543">
        <v>2</v>
      </c>
      <c r="H93" s="328">
        <f>G93*30</f>
        <v>60</v>
      </c>
      <c r="I93" s="328">
        <f>J93+K93+L93</f>
        <v>4</v>
      </c>
      <c r="J93" s="328">
        <v>4</v>
      </c>
      <c r="K93" s="328"/>
      <c r="L93" s="320"/>
      <c r="M93" s="321">
        <f>H93-I93</f>
        <v>56</v>
      </c>
      <c r="N93" s="250"/>
      <c r="O93" s="251"/>
      <c r="P93" s="251"/>
      <c r="Q93" s="251"/>
      <c r="R93" s="251"/>
      <c r="S93" s="252"/>
      <c r="T93" s="285" t="s">
        <v>204</v>
      </c>
      <c r="U93" s="1546"/>
      <c r="V93" s="1547"/>
      <c r="W93" s="284"/>
      <c r="X93" s="1546"/>
      <c r="Y93" s="1547"/>
      <c r="Z93" s="571"/>
      <c r="AA93" s="312"/>
      <c r="AB93" s="312"/>
    </row>
    <row r="94" spans="1:28" s="290" customFormat="1" ht="15.75">
      <c r="A94" s="311" t="s">
        <v>164</v>
      </c>
      <c r="B94" s="312" t="s">
        <v>39</v>
      </c>
      <c r="C94" s="324"/>
      <c r="D94" s="324"/>
      <c r="E94" s="324"/>
      <c r="F94" s="325"/>
      <c r="G94" s="542">
        <f>G95+G96</f>
        <v>4</v>
      </c>
      <c r="H94" s="313">
        <f>H95+H96</f>
        <v>120</v>
      </c>
      <c r="I94" s="292"/>
      <c r="J94" s="292"/>
      <c r="K94" s="292"/>
      <c r="L94" s="326"/>
      <c r="M94" s="327"/>
      <c r="N94" s="291"/>
      <c r="O94" s="292"/>
      <c r="P94" s="292"/>
      <c r="Q94" s="292"/>
      <c r="R94" s="292"/>
      <c r="S94" s="293"/>
      <c r="T94" s="218"/>
      <c r="U94" s="1546"/>
      <c r="V94" s="1547"/>
      <c r="W94" s="208"/>
      <c r="X94" s="1546"/>
      <c r="Y94" s="1547"/>
      <c r="Z94" s="573"/>
      <c r="AA94" s="312"/>
      <c r="AB94" s="312"/>
    </row>
    <row r="95" spans="1:28" s="290" customFormat="1" ht="15.75">
      <c r="A95" s="311"/>
      <c r="B95" s="315" t="s">
        <v>68</v>
      </c>
      <c r="C95" s="324"/>
      <c r="D95" s="324"/>
      <c r="E95" s="324"/>
      <c r="F95" s="325"/>
      <c r="G95" s="542">
        <v>1</v>
      </c>
      <c r="H95" s="324">
        <f>G95*30</f>
        <v>30</v>
      </c>
      <c r="I95" s="324"/>
      <c r="J95" s="324"/>
      <c r="K95" s="324"/>
      <c r="L95" s="326"/>
      <c r="M95" s="316"/>
      <c r="N95" s="215"/>
      <c r="O95" s="216"/>
      <c r="P95" s="216"/>
      <c r="Q95" s="216"/>
      <c r="R95" s="216"/>
      <c r="S95" s="217"/>
      <c r="T95" s="218"/>
      <c r="U95" s="1546"/>
      <c r="V95" s="1547"/>
      <c r="W95" s="208"/>
      <c r="X95" s="1546"/>
      <c r="Y95" s="1547"/>
      <c r="Z95" s="573"/>
      <c r="AA95" s="312"/>
      <c r="AB95" s="312"/>
    </row>
    <row r="96" spans="1:28" s="286" customFormat="1" ht="15.75">
      <c r="A96" s="317" t="s">
        <v>165</v>
      </c>
      <c r="B96" s="318" t="s">
        <v>69</v>
      </c>
      <c r="C96" s="328">
        <v>3</v>
      </c>
      <c r="D96" s="328"/>
      <c r="E96" s="328"/>
      <c r="F96" s="329"/>
      <c r="G96" s="543">
        <v>3</v>
      </c>
      <c r="H96" s="328">
        <f>G96*30</f>
        <v>90</v>
      </c>
      <c r="I96" s="328">
        <f>J96+K96+L96</f>
        <v>6</v>
      </c>
      <c r="J96" s="328">
        <v>4</v>
      </c>
      <c r="K96" s="328"/>
      <c r="L96" s="339">
        <v>2</v>
      </c>
      <c r="M96" s="321">
        <f>H96-I96</f>
        <v>84</v>
      </c>
      <c r="N96" s="250"/>
      <c r="O96" s="251"/>
      <c r="P96" s="251"/>
      <c r="Q96" s="251"/>
      <c r="R96" s="251"/>
      <c r="S96" s="252"/>
      <c r="T96" s="285"/>
      <c r="U96" s="1546"/>
      <c r="V96" s="1547"/>
      <c r="W96" s="284" t="s">
        <v>215</v>
      </c>
      <c r="X96" s="1546"/>
      <c r="Y96" s="1547"/>
      <c r="Z96" s="571"/>
      <c r="AA96" s="312"/>
      <c r="AB96" s="312"/>
    </row>
    <row r="97" spans="1:28" s="290" customFormat="1" ht="15.75">
      <c r="A97" s="311" t="s">
        <v>166</v>
      </c>
      <c r="B97" s="312" t="s">
        <v>74</v>
      </c>
      <c r="C97" s="324"/>
      <c r="D97" s="292"/>
      <c r="E97" s="292"/>
      <c r="F97" s="325"/>
      <c r="G97" s="709">
        <v>3</v>
      </c>
      <c r="H97" s="313">
        <f>H98+H99</f>
        <v>90</v>
      </c>
      <c r="I97" s="324"/>
      <c r="J97" s="324"/>
      <c r="K97" s="324"/>
      <c r="L97" s="314"/>
      <c r="M97" s="316"/>
      <c r="N97" s="215"/>
      <c r="O97" s="216"/>
      <c r="P97" s="216"/>
      <c r="Q97" s="216"/>
      <c r="R97" s="216"/>
      <c r="S97" s="217"/>
      <c r="T97" s="218"/>
      <c r="U97" s="1546"/>
      <c r="V97" s="1547"/>
      <c r="W97" s="208"/>
      <c r="X97" s="1546"/>
      <c r="Y97" s="1547"/>
      <c r="Z97" s="573"/>
      <c r="AA97" s="312"/>
      <c r="AB97" s="312"/>
    </row>
    <row r="98" spans="1:28" s="290" customFormat="1" ht="15.75">
      <c r="A98" s="311"/>
      <c r="B98" s="315" t="s">
        <v>68</v>
      </c>
      <c r="C98" s="324"/>
      <c r="D98" s="292"/>
      <c r="E98" s="292"/>
      <c r="F98" s="325"/>
      <c r="G98" s="709">
        <v>1</v>
      </c>
      <c r="H98" s="324">
        <f>G98*30</f>
        <v>30</v>
      </c>
      <c r="I98" s="324"/>
      <c r="J98" s="324"/>
      <c r="K98" s="324"/>
      <c r="L98" s="314"/>
      <c r="M98" s="316"/>
      <c r="N98" s="215"/>
      <c r="O98" s="216"/>
      <c r="P98" s="216"/>
      <c r="Q98" s="216"/>
      <c r="R98" s="216"/>
      <c r="S98" s="217"/>
      <c r="T98" s="218"/>
      <c r="U98" s="1546"/>
      <c r="V98" s="1547"/>
      <c r="W98" s="208"/>
      <c r="X98" s="1546"/>
      <c r="Y98" s="1547"/>
      <c r="Z98" s="573"/>
      <c r="AA98" s="312"/>
      <c r="AB98" s="312"/>
    </row>
    <row r="99" spans="1:28" s="286" customFormat="1" ht="15.75">
      <c r="A99" s="317" t="s">
        <v>167</v>
      </c>
      <c r="B99" s="318" t="s">
        <v>69</v>
      </c>
      <c r="C99" s="328"/>
      <c r="D99" s="344">
        <v>4</v>
      </c>
      <c r="E99" s="344"/>
      <c r="F99" s="329"/>
      <c r="G99" s="710">
        <v>2</v>
      </c>
      <c r="H99" s="328">
        <f>G99*30</f>
        <v>60</v>
      </c>
      <c r="I99" s="328">
        <v>4</v>
      </c>
      <c r="J99" s="328">
        <v>4</v>
      </c>
      <c r="K99" s="328"/>
      <c r="L99" s="320"/>
      <c r="M99" s="321">
        <f>H99-I99</f>
        <v>56</v>
      </c>
      <c r="N99" s="250"/>
      <c r="O99" s="251"/>
      <c r="P99" s="251"/>
      <c r="Q99" s="251"/>
      <c r="R99" s="251"/>
      <c r="S99" s="252"/>
      <c r="T99" s="285"/>
      <c r="U99" s="1546"/>
      <c r="V99" s="1547"/>
      <c r="W99" s="284"/>
      <c r="X99" s="1550" t="s">
        <v>204</v>
      </c>
      <c r="Y99" s="1568"/>
      <c r="Z99" s="571"/>
      <c r="AA99" s="322"/>
      <c r="AB99" s="322"/>
    </row>
    <row r="100" spans="1:28" s="156" customFormat="1" ht="15.75">
      <c r="A100" s="340" t="s">
        <v>168</v>
      </c>
      <c r="B100" s="312" t="s">
        <v>47</v>
      </c>
      <c r="C100" s="324"/>
      <c r="D100" s="324"/>
      <c r="E100" s="324"/>
      <c r="F100" s="325"/>
      <c r="G100" s="712">
        <f>G101+G102</f>
        <v>4</v>
      </c>
      <c r="H100" s="341">
        <f>H101+H102</f>
        <v>120</v>
      </c>
      <c r="I100" s="211"/>
      <c r="J100" s="211"/>
      <c r="K100" s="211"/>
      <c r="L100" s="212"/>
      <c r="M100" s="348"/>
      <c r="N100" s="210"/>
      <c r="O100" s="211"/>
      <c r="P100" s="211"/>
      <c r="Q100" s="211"/>
      <c r="R100" s="211"/>
      <c r="S100" s="213"/>
      <c r="T100" s="218"/>
      <c r="U100" s="1546"/>
      <c r="V100" s="1547"/>
      <c r="W100" s="208"/>
      <c r="X100" s="1546"/>
      <c r="Y100" s="1547"/>
      <c r="Z100" s="573"/>
      <c r="AA100" s="312"/>
      <c r="AB100" s="312"/>
    </row>
    <row r="101" spans="1:28" s="156" customFormat="1" ht="15.75">
      <c r="A101" s="340"/>
      <c r="B101" s="315" t="s">
        <v>68</v>
      </c>
      <c r="C101" s="324"/>
      <c r="D101" s="324"/>
      <c r="E101" s="324"/>
      <c r="F101" s="325"/>
      <c r="G101" s="713">
        <v>1</v>
      </c>
      <c r="H101" s="324">
        <f>G101*30</f>
        <v>30</v>
      </c>
      <c r="I101" s="292"/>
      <c r="J101" s="324"/>
      <c r="K101" s="324"/>
      <c r="L101" s="338"/>
      <c r="M101" s="316"/>
      <c r="N101" s="215"/>
      <c r="O101" s="216"/>
      <c r="P101" s="216"/>
      <c r="Q101" s="216"/>
      <c r="R101" s="216"/>
      <c r="S101" s="217"/>
      <c r="T101" s="218"/>
      <c r="U101" s="1546"/>
      <c r="V101" s="1547"/>
      <c r="W101" s="208"/>
      <c r="X101" s="1546"/>
      <c r="Y101" s="1547"/>
      <c r="Z101" s="573"/>
      <c r="AA101" s="312"/>
      <c r="AB101" s="312"/>
    </row>
    <row r="102" spans="1:28" s="286" customFormat="1" ht="15.75">
      <c r="A102" s="343" t="s">
        <v>169</v>
      </c>
      <c r="B102" s="318" t="s">
        <v>69</v>
      </c>
      <c r="C102" s="251">
        <v>5</v>
      </c>
      <c r="D102" s="328"/>
      <c r="E102" s="328"/>
      <c r="F102" s="329"/>
      <c r="G102" s="714">
        <v>3</v>
      </c>
      <c r="H102" s="328">
        <f>G102*30</f>
        <v>90</v>
      </c>
      <c r="I102" s="344">
        <f>J102+K102+L102</f>
        <v>10</v>
      </c>
      <c r="J102" s="328">
        <v>8</v>
      </c>
      <c r="K102" s="328"/>
      <c r="L102" s="339">
        <v>2</v>
      </c>
      <c r="M102" s="321">
        <f>H102-I102</f>
        <v>80</v>
      </c>
      <c r="N102" s="250"/>
      <c r="O102" s="251"/>
      <c r="P102" s="251"/>
      <c r="Q102" s="251"/>
      <c r="R102" s="251"/>
      <c r="S102" s="252"/>
      <c r="T102" s="285"/>
      <c r="U102" s="1546"/>
      <c r="V102" s="1547"/>
      <c r="W102" s="284"/>
      <c r="X102" s="1546"/>
      <c r="Y102" s="1547"/>
      <c r="Z102" s="665" t="s">
        <v>213</v>
      </c>
      <c r="AA102" s="312"/>
      <c r="AB102" s="312"/>
    </row>
    <row r="103" spans="1:28" s="290" customFormat="1" ht="17.25" customHeight="1">
      <c r="A103" s="311" t="s">
        <v>170</v>
      </c>
      <c r="B103" s="312" t="s">
        <v>62</v>
      </c>
      <c r="C103" s="324"/>
      <c r="D103" s="324"/>
      <c r="E103" s="324"/>
      <c r="F103" s="325"/>
      <c r="G103" s="709">
        <f>G104+G105+G106</f>
        <v>11</v>
      </c>
      <c r="H103" s="313">
        <f>H104+H105+H106</f>
        <v>330</v>
      </c>
      <c r="I103" s="292"/>
      <c r="J103" s="292"/>
      <c r="K103" s="292"/>
      <c r="L103" s="326"/>
      <c r="M103" s="327"/>
      <c r="N103" s="291"/>
      <c r="O103" s="292"/>
      <c r="P103" s="292"/>
      <c r="Q103" s="292"/>
      <c r="R103" s="292"/>
      <c r="S103" s="293"/>
      <c r="T103" s="218"/>
      <c r="U103" s="1546"/>
      <c r="V103" s="1547"/>
      <c r="W103" s="208"/>
      <c r="X103" s="1546"/>
      <c r="Y103" s="1547"/>
      <c r="Z103" s="573"/>
      <c r="AA103" s="312"/>
      <c r="AB103" s="312"/>
    </row>
    <row r="104" spans="1:28" s="290" customFormat="1" ht="16.5" customHeight="1">
      <c r="A104" s="311"/>
      <c r="B104" s="315" t="s">
        <v>68</v>
      </c>
      <c r="C104" s="324"/>
      <c r="D104" s="324"/>
      <c r="E104" s="324"/>
      <c r="F104" s="325"/>
      <c r="G104" s="709">
        <v>1.5</v>
      </c>
      <c r="H104" s="324">
        <f>G104*30</f>
        <v>45</v>
      </c>
      <c r="I104" s="324"/>
      <c r="J104" s="324"/>
      <c r="K104" s="324"/>
      <c r="L104" s="338"/>
      <c r="M104" s="316"/>
      <c r="N104" s="215"/>
      <c r="O104" s="216"/>
      <c r="P104" s="216"/>
      <c r="Q104" s="216"/>
      <c r="R104" s="216"/>
      <c r="S104" s="217"/>
      <c r="T104" s="218"/>
      <c r="U104" s="1546"/>
      <c r="V104" s="1547"/>
      <c r="W104" s="208"/>
      <c r="X104" s="1546"/>
      <c r="Y104" s="1547"/>
      <c r="Z104" s="573"/>
      <c r="AA104" s="312"/>
      <c r="AB104" s="312"/>
    </row>
    <row r="105" spans="1:28" s="286" customFormat="1" ht="15.75">
      <c r="A105" s="317" t="s">
        <v>171</v>
      </c>
      <c r="B105" s="349" t="s">
        <v>95</v>
      </c>
      <c r="C105" s="347">
        <v>2</v>
      </c>
      <c r="D105" s="328"/>
      <c r="E105" s="328"/>
      <c r="F105" s="329"/>
      <c r="G105" s="710">
        <v>8</v>
      </c>
      <c r="H105" s="328">
        <f>G105*30</f>
        <v>240</v>
      </c>
      <c r="I105" s="328">
        <f>J105+K105+L105</f>
        <v>10</v>
      </c>
      <c r="J105" s="328">
        <v>8</v>
      </c>
      <c r="K105" s="328"/>
      <c r="L105" s="339">
        <v>2</v>
      </c>
      <c r="M105" s="321">
        <f>H105-I105</f>
        <v>230</v>
      </c>
      <c r="N105" s="250"/>
      <c r="O105" s="251"/>
      <c r="P105" s="251"/>
      <c r="Q105" s="251"/>
      <c r="R105" s="251"/>
      <c r="S105" s="252"/>
      <c r="T105" s="285"/>
      <c r="U105" s="1567" t="s">
        <v>213</v>
      </c>
      <c r="V105" s="1568"/>
      <c r="W105" s="284"/>
      <c r="X105" s="1546"/>
      <c r="Y105" s="1547"/>
      <c r="Z105" s="571"/>
      <c r="AA105" s="312"/>
      <c r="AB105" s="312"/>
    </row>
    <row r="106" spans="1:28" s="286" customFormat="1" ht="15.75">
      <c r="A106" s="317" t="s">
        <v>172</v>
      </c>
      <c r="B106" s="322" t="s">
        <v>63</v>
      </c>
      <c r="C106" s="251"/>
      <c r="D106" s="251"/>
      <c r="E106" s="251"/>
      <c r="F106" s="344">
        <v>4</v>
      </c>
      <c r="G106" s="710">
        <v>1.5</v>
      </c>
      <c r="H106" s="328">
        <f>G106*30</f>
        <v>45</v>
      </c>
      <c r="I106" s="328">
        <v>4</v>
      </c>
      <c r="J106" s="328"/>
      <c r="K106" s="328"/>
      <c r="L106" s="339">
        <v>4</v>
      </c>
      <c r="M106" s="321">
        <f>H106-I106</f>
        <v>41</v>
      </c>
      <c r="N106" s="250"/>
      <c r="O106" s="251"/>
      <c r="P106" s="251"/>
      <c r="Q106" s="251"/>
      <c r="R106" s="251"/>
      <c r="S106" s="252"/>
      <c r="T106" s="285"/>
      <c r="U106" s="1546"/>
      <c r="V106" s="1547"/>
      <c r="W106" s="284"/>
      <c r="X106" s="1567" t="s">
        <v>204</v>
      </c>
      <c r="Y106" s="1568"/>
      <c r="Z106" s="571"/>
      <c r="AA106" s="312"/>
      <c r="AB106" s="312"/>
    </row>
    <row r="107" spans="1:28" s="156" customFormat="1" ht="15.75">
      <c r="A107" s="340" t="s">
        <v>173</v>
      </c>
      <c r="B107" s="312" t="s">
        <v>44</v>
      </c>
      <c r="C107" s="324"/>
      <c r="D107" s="324"/>
      <c r="E107" s="324"/>
      <c r="F107" s="325"/>
      <c r="G107" s="715">
        <f>G108+G109+G110</f>
        <v>5</v>
      </c>
      <c r="H107" s="350">
        <f>H108+H109+H110</f>
        <v>150</v>
      </c>
      <c r="I107" s="211"/>
      <c r="J107" s="211"/>
      <c r="K107" s="211"/>
      <c r="L107" s="212"/>
      <c r="M107" s="348"/>
      <c r="N107" s="210"/>
      <c r="O107" s="211"/>
      <c r="P107" s="211"/>
      <c r="Q107" s="211"/>
      <c r="R107" s="211"/>
      <c r="S107" s="213"/>
      <c r="T107" s="351"/>
      <c r="U107" s="1546"/>
      <c r="V107" s="1547"/>
      <c r="W107" s="208"/>
      <c r="X107" s="1546"/>
      <c r="Y107" s="1547"/>
      <c r="Z107" s="573"/>
      <c r="AA107" s="312"/>
      <c r="AB107" s="312"/>
    </row>
    <row r="108" spans="1:28" s="156" customFormat="1" ht="15.75">
      <c r="A108" s="340"/>
      <c r="B108" s="315" t="s">
        <v>68</v>
      </c>
      <c r="C108" s="324"/>
      <c r="D108" s="324"/>
      <c r="E108" s="324"/>
      <c r="F108" s="325"/>
      <c r="G108" s="713">
        <v>1.5</v>
      </c>
      <c r="H108" s="324">
        <f aca="true" t="shared" si="5" ref="H108:H113">G108*30</f>
        <v>45</v>
      </c>
      <c r="I108" s="292"/>
      <c r="J108" s="324"/>
      <c r="K108" s="324"/>
      <c r="L108" s="338"/>
      <c r="M108" s="316"/>
      <c r="N108" s="215"/>
      <c r="O108" s="216"/>
      <c r="P108" s="216"/>
      <c r="Q108" s="216"/>
      <c r="R108" s="216"/>
      <c r="S108" s="217"/>
      <c r="T108" s="218"/>
      <c r="U108" s="1546"/>
      <c r="V108" s="1547"/>
      <c r="W108" s="208"/>
      <c r="X108" s="1546"/>
      <c r="Y108" s="1547"/>
      <c r="Z108" s="573"/>
      <c r="AA108" s="312"/>
      <c r="AB108" s="312"/>
    </row>
    <row r="109" spans="1:28" s="286" customFormat="1" ht="15.75">
      <c r="A109" s="343" t="s">
        <v>174</v>
      </c>
      <c r="B109" s="318" t="s">
        <v>69</v>
      </c>
      <c r="C109" s="328"/>
      <c r="D109" s="344">
        <v>4</v>
      </c>
      <c r="E109" s="344"/>
      <c r="F109" s="329"/>
      <c r="G109" s="714">
        <v>2.5</v>
      </c>
      <c r="H109" s="328">
        <f t="shared" si="5"/>
        <v>75</v>
      </c>
      <c r="I109" s="344">
        <f>J109+K109+L109</f>
        <v>6</v>
      </c>
      <c r="J109" s="328">
        <v>4</v>
      </c>
      <c r="K109" s="328"/>
      <c r="L109" s="339">
        <v>2</v>
      </c>
      <c r="M109" s="321">
        <f>H109-I109</f>
        <v>69</v>
      </c>
      <c r="N109" s="250"/>
      <c r="O109" s="251"/>
      <c r="P109" s="251"/>
      <c r="Q109" s="251"/>
      <c r="R109" s="251"/>
      <c r="S109" s="252"/>
      <c r="T109" s="285"/>
      <c r="U109" s="1546"/>
      <c r="V109" s="1547"/>
      <c r="W109" s="284"/>
      <c r="X109" s="1567" t="s">
        <v>215</v>
      </c>
      <c r="Y109" s="1568"/>
      <c r="Z109" s="571"/>
      <c r="AA109" s="312"/>
      <c r="AB109" s="312"/>
    </row>
    <row r="110" spans="1:28" s="286" customFormat="1" ht="30" customHeight="1">
      <c r="A110" s="317" t="s">
        <v>175</v>
      </c>
      <c r="B110" s="322" t="s">
        <v>73</v>
      </c>
      <c r="C110" s="251"/>
      <c r="D110" s="251"/>
      <c r="E110" s="251"/>
      <c r="F110" s="249">
        <v>5</v>
      </c>
      <c r="G110" s="710">
        <v>1</v>
      </c>
      <c r="H110" s="249">
        <f t="shared" si="5"/>
        <v>30</v>
      </c>
      <c r="I110" s="344">
        <f>J110+K110+L110</f>
        <v>4</v>
      </c>
      <c r="J110" s="249"/>
      <c r="K110" s="249"/>
      <c r="L110" s="320">
        <v>4</v>
      </c>
      <c r="M110" s="321">
        <f>H110-I110</f>
        <v>26</v>
      </c>
      <c r="N110" s="250"/>
      <c r="O110" s="251"/>
      <c r="P110" s="251"/>
      <c r="Q110" s="251"/>
      <c r="R110" s="251"/>
      <c r="S110" s="252"/>
      <c r="T110" s="285"/>
      <c r="U110" s="1546"/>
      <c r="V110" s="1547"/>
      <c r="W110" s="284"/>
      <c r="X110" s="1546"/>
      <c r="Y110" s="1547"/>
      <c r="Z110" s="571" t="s">
        <v>204</v>
      </c>
      <c r="AA110" s="312"/>
      <c r="AB110" s="312"/>
    </row>
    <row r="111" spans="1:28" s="286" customFormat="1" ht="31.5" customHeight="1" hidden="1">
      <c r="A111" s="311" t="s">
        <v>176</v>
      </c>
      <c r="B111" s="352" t="s">
        <v>219</v>
      </c>
      <c r="C111" s="353"/>
      <c r="D111" s="353"/>
      <c r="E111" s="353"/>
      <c r="F111" s="354"/>
      <c r="G111" s="355">
        <f>G112+G113</f>
        <v>7</v>
      </c>
      <c r="H111" s="249">
        <f t="shared" si="5"/>
        <v>210</v>
      </c>
      <c r="I111" s="356"/>
      <c r="J111" s="354"/>
      <c r="K111" s="354"/>
      <c r="L111" s="357"/>
      <c r="M111" s="321"/>
      <c r="N111" s="250"/>
      <c r="O111" s="251"/>
      <c r="P111" s="251"/>
      <c r="Q111" s="251"/>
      <c r="R111" s="251"/>
      <c r="S111" s="252"/>
      <c r="T111" s="254"/>
      <c r="U111" s="1546"/>
      <c r="V111" s="1547"/>
      <c r="W111" s="253"/>
      <c r="X111" s="1546"/>
      <c r="Y111" s="1547"/>
      <c r="Z111" s="584"/>
      <c r="AA111" s="312"/>
      <c r="AB111" s="312"/>
    </row>
    <row r="112" spans="1:28" s="286" customFormat="1" ht="15.75" customHeight="1" hidden="1">
      <c r="A112" s="317"/>
      <c r="B112" s="315" t="s">
        <v>68</v>
      </c>
      <c r="C112" s="353"/>
      <c r="D112" s="353"/>
      <c r="E112" s="353"/>
      <c r="F112" s="354"/>
      <c r="G112" s="355">
        <v>1</v>
      </c>
      <c r="H112" s="249">
        <f t="shared" si="5"/>
        <v>30</v>
      </c>
      <c r="I112" s="356"/>
      <c r="J112" s="354"/>
      <c r="K112" s="354"/>
      <c r="L112" s="357"/>
      <c r="M112" s="321"/>
      <c r="N112" s="250"/>
      <c r="O112" s="251"/>
      <c r="P112" s="251"/>
      <c r="Q112" s="251"/>
      <c r="R112" s="251"/>
      <c r="S112" s="252"/>
      <c r="T112" s="254"/>
      <c r="U112" s="1546"/>
      <c r="V112" s="1547"/>
      <c r="W112" s="253"/>
      <c r="X112" s="1546"/>
      <c r="Y112" s="1547"/>
      <c r="Z112" s="584"/>
      <c r="AA112" s="312"/>
      <c r="AB112" s="312"/>
    </row>
    <row r="113" spans="1:28" s="567" customFormat="1" ht="15.75" customHeight="1" hidden="1">
      <c r="A113" s="553" t="s">
        <v>177</v>
      </c>
      <c r="B113" s="554" t="s">
        <v>69</v>
      </c>
      <c r="C113" s="555" t="s">
        <v>249</v>
      </c>
      <c r="D113" s="555"/>
      <c r="E113" s="555"/>
      <c r="F113" s="556"/>
      <c r="G113" s="557">
        <v>6</v>
      </c>
      <c r="H113" s="558">
        <f t="shared" si="5"/>
        <v>180</v>
      </c>
      <c r="I113" s="559">
        <f>J113+K113+L113</f>
        <v>12</v>
      </c>
      <c r="J113" s="556">
        <v>8</v>
      </c>
      <c r="K113" s="556"/>
      <c r="L113" s="560">
        <v>4</v>
      </c>
      <c r="M113" s="561">
        <f>H113-I113</f>
        <v>168</v>
      </c>
      <c r="N113" s="562"/>
      <c r="O113" s="563"/>
      <c r="P113" s="563"/>
      <c r="Q113" s="563"/>
      <c r="R113" s="563"/>
      <c r="S113" s="564"/>
      <c r="T113" s="565"/>
      <c r="U113" s="1583"/>
      <c r="V113" s="1584"/>
      <c r="W113" s="566" t="s">
        <v>222</v>
      </c>
      <c r="X113" s="1583"/>
      <c r="Y113" s="1584"/>
      <c r="Z113" s="590"/>
      <c r="AA113" s="595"/>
      <c r="AB113" s="595"/>
    </row>
    <row r="114" spans="1:28" s="156" customFormat="1" ht="15.75">
      <c r="A114" s="311" t="s">
        <v>220</v>
      </c>
      <c r="B114" s="332" t="s">
        <v>55</v>
      </c>
      <c r="C114" s="358"/>
      <c r="D114" s="358"/>
      <c r="E114" s="358"/>
      <c r="F114" s="359"/>
      <c r="G114" s="716">
        <v>3</v>
      </c>
      <c r="H114" s="360">
        <f>H115+H116</f>
        <v>105</v>
      </c>
      <c r="I114" s="361"/>
      <c r="J114" s="359"/>
      <c r="K114" s="359"/>
      <c r="L114" s="362"/>
      <c r="M114" s="363"/>
      <c r="N114" s="215"/>
      <c r="O114" s="216"/>
      <c r="P114" s="216"/>
      <c r="Q114" s="216"/>
      <c r="R114" s="216"/>
      <c r="S114" s="217"/>
      <c r="T114" s="240"/>
      <c r="U114" s="1546"/>
      <c r="V114" s="1547"/>
      <c r="W114" s="239"/>
      <c r="X114" s="1546"/>
      <c r="Y114" s="1547"/>
      <c r="Z114" s="583"/>
      <c r="AA114" s="312"/>
      <c r="AB114" s="312"/>
    </row>
    <row r="115" spans="1:28" s="156" customFormat="1" ht="15.75">
      <c r="A115" s="311"/>
      <c r="B115" s="315" t="s">
        <v>68</v>
      </c>
      <c r="C115" s="358"/>
      <c r="D115" s="358"/>
      <c r="E115" s="358"/>
      <c r="F115" s="359"/>
      <c r="G115" s="716">
        <v>1.5</v>
      </c>
      <c r="H115" s="359">
        <f>G115*30</f>
        <v>45</v>
      </c>
      <c r="I115" s="361"/>
      <c r="J115" s="359"/>
      <c r="K115" s="359"/>
      <c r="L115" s="362"/>
      <c r="M115" s="363"/>
      <c r="N115" s="215"/>
      <c r="O115" s="216"/>
      <c r="P115" s="216"/>
      <c r="Q115" s="216"/>
      <c r="R115" s="216"/>
      <c r="S115" s="217"/>
      <c r="T115" s="240"/>
      <c r="U115" s="1546"/>
      <c r="V115" s="1547"/>
      <c r="W115" s="239"/>
      <c r="X115" s="1546"/>
      <c r="Y115" s="1547"/>
      <c r="Z115" s="583"/>
      <c r="AA115" s="312"/>
      <c r="AB115" s="312"/>
    </row>
    <row r="116" spans="1:28" s="286" customFormat="1" ht="18" customHeight="1" thickBot="1">
      <c r="A116" s="343" t="s">
        <v>221</v>
      </c>
      <c r="B116" s="318" t="s">
        <v>69</v>
      </c>
      <c r="C116" s="353">
        <v>6</v>
      </c>
      <c r="D116" s="353"/>
      <c r="E116" s="353"/>
      <c r="F116" s="354"/>
      <c r="G116" s="717">
        <v>2</v>
      </c>
      <c r="H116" s="364">
        <f>G116*30</f>
        <v>60</v>
      </c>
      <c r="I116" s="356">
        <f>J116+K116+L116</f>
        <v>10</v>
      </c>
      <c r="J116" s="354">
        <v>8</v>
      </c>
      <c r="K116" s="354"/>
      <c r="L116" s="357">
        <v>2</v>
      </c>
      <c r="M116" s="365">
        <f>H116-I116</f>
        <v>50</v>
      </c>
      <c r="N116" s="250"/>
      <c r="O116" s="251"/>
      <c r="P116" s="251"/>
      <c r="Q116" s="251"/>
      <c r="R116" s="251"/>
      <c r="S116" s="252"/>
      <c r="T116" s="294"/>
      <c r="U116" s="1585"/>
      <c r="V116" s="1586"/>
      <c r="W116" s="294"/>
      <c r="X116" s="1585"/>
      <c r="Y116" s="1586"/>
      <c r="Z116" s="576"/>
      <c r="AA116" s="666" t="s">
        <v>213</v>
      </c>
      <c r="AB116" s="604"/>
    </row>
    <row r="117" spans="1:30" s="290" customFormat="1" ht="16.5" thickBot="1">
      <c r="A117" s="1552" t="s">
        <v>86</v>
      </c>
      <c r="B117" s="1587"/>
      <c r="C117" s="366"/>
      <c r="D117" s="367"/>
      <c r="E117" s="367"/>
      <c r="F117" s="368"/>
      <c r="G117" s="369">
        <f>G118+G119</f>
        <v>88</v>
      </c>
      <c r="H117" s="369">
        <f>H118+H119</f>
        <v>2640</v>
      </c>
      <c r="I117" s="369"/>
      <c r="J117" s="369"/>
      <c r="K117" s="369"/>
      <c r="L117" s="371"/>
      <c r="M117" s="372"/>
      <c r="N117" s="373"/>
      <c r="O117" s="374"/>
      <c r="P117" s="374"/>
      <c r="Q117" s="374"/>
      <c r="R117" s="374"/>
      <c r="S117" s="375"/>
      <c r="T117" s="620"/>
      <c r="U117" s="1588"/>
      <c r="V117" s="1572"/>
      <c r="W117" s="376"/>
      <c r="X117" s="1589"/>
      <c r="Y117" s="1590"/>
      <c r="Z117" s="569"/>
      <c r="AA117" s="621"/>
      <c r="AB117" s="621"/>
      <c r="AD117" s="290">
        <f>30*G117</f>
        <v>2640</v>
      </c>
    </row>
    <row r="118" spans="1:30" s="156" customFormat="1" ht="16.5" thickBot="1">
      <c r="A118" s="1552" t="s">
        <v>75</v>
      </c>
      <c r="B118" s="1587"/>
      <c r="C118" s="377"/>
      <c r="D118" s="378"/>
      <c r="E118" s="378"/>
      <c r="F118" s="257"/>
      <c r="G118" s="379">
        <f>G85+G52+G56+G60+G63+G68+G72+G75+G79+G82+G86+G89+G92+G95+G98+G101+G104+G108+G115+G65</f>
        <v>25</v>
      </c>
      <c r="H118" s="379">
        <f>H85+H52+H56+H60+H63+H68+H72+H75+H79+H82+H86+H89+H92+H95+H98+H101+H104+H108+H115+H65</f>
        <v>750</v>
      </c>
      <c r="I118" s="378"/>
      <c r="J118" s="257"/>
      <c r="K118" s="257"/>
      <c r="L118" s="381"/>
      <c r="M118" s="382"/>
      <c r="N118" s="215"/>
      <c r="O118" s="216"/>
      <c r="P118" s="216"/>
      <c r="Q118" s="216"/>
      <c r="R118" s="216"/>
      <c r="S118" s="217"/>
      <c r="T118" s="265"/>
      <c r="U118" s="1571"/>
      <c r="V118" s="1572"/>
      <c r="W118" s="383"/>
      <c r="X118" s="1571"/>
      <c r="Y118" s="1572"/>
      <c r="Z118" s="591"/>
      <c r="AA118" s="605"/>
      <c r="AB118" s="605"/>
      <c r="AD118" s="290">
        <f>30*G118</f>
        <v>750</v>
      </c>
    </row>
    <row r="119" spans="1:30" s="290" customFormat="1" ht="16.5" thickBot="1">
      <c r="A119" s="1591" t="s">
        <v>76</v>
      </c>
      <c r="B119" s="1592"/>
      <c r="C119" s="367"/>
      <c r="D119" s="367"/>
      <c r="E119" s="367"/>
      <c r="F119" s="368"/>
      <c r="G119" s="369">
        <f aca="true" t="shared" si="6" ref="G119:M119">G77+G53+G54+G57+G58+G61+G66+G69+G70+G73+G76+G80+G83+G87+G90+G93+G96+G99+G102+G105+G106+G109+G110+G116</f>
        <v>63</v>
      </c>
      <c r="H119" s="369">
        <f t="shared" si="6"/>
        <v>1890</v>
      </c>
      <c r="I119" s="370">
        <f t="shared" si="6"/>
        <v>132</v>
      </c>
      <c r="J119" s="370">
        <f t="shared" si="6"/>
        <v>96</v>
      </c>
      <c r="K119" s="370">
        <f t="shared" si="6"/>
        <v>0</v>
      </c>
      <c r="L119" s="384">
        <f t="shared" si="6"/>
        <v>36</v>
      </c>
      <c r="M119" s="623">
        <f t="shared" si="6"/>
        <v>1758</v>
      </c>
      <c r="N119" s="389"/>
      <c r="O119" s="390"/>
      <c r="P119" s="390"/>
      <c r="Q119" s="390"/>
      <c r="R119" s="390"/>
      <c r="S119" s="391"/>
      <c r="T119" s="624" t="s">
        <v>204</v>
      </c>
      <c r="U119" s="1593" t="s">
        <v>216</v>
      </c>
      <c r="V119" s="1594"/>
      <c r="W119" s="622" t="s">
        <v>223</v>
      </c>
      <c r="X119" s="1593" t="s">
        <v>224</v>
      </c>
      <c r="Y119" s="1594"/>
      <c r="Z119" s="667" t="s">
        <v>257</v>
      </c>
      <c r="AA119" s="615" t="s">
        <v>213</v>
      </c>
      <c r="AB119" s="615"/>
      <c r="AD119" s="290">
        <f>30*G119</f>
        <v>1890</v>
      </c>
    </row>
    <row r="120" spans="1:28" s="290" customFormat="1" ht="15.75">
      <c r="A120" s="1595"/>
      <c r="B120" s="1596"/>
      <c r="C120" s="385"/>
      <c r="D120" s="386"/>
      <c r="E120" s="386"/>
      <c r="F120" s="387"/>
      <c r="G120" s="388"/>
      <c r="H120" s="388"/>
      <c r="I120" s="388"/>
      <c r="J120" s="388"/>
      <c r="K120" s="388"/>
      <c r="L120" s="388"/>
      <c r="M120" s="374"/>
      <c r="N120" s="374"/>
      <c r="O120" s="374"/>
      <c r="P120" s="374"/>
      <c r="Q120" s="374"/>
      <c r="R120" s="374"/>
      <c r="S120" s="374"/>
      <c r="T120" s="625"/>
      <c r="U120" s="1597"/>
      <c r="V120" s="1598"/>
      <c r="W120" s="392"/>
      <c r="X120" s="1599"/>
      <c r="Y120" s="1598"/>
      <c r="Z120" s="592"/>
      <c r="AA120" s="592"/>
      <c r="AB120" s="593"/>
    </row>
    <row r="121" spans="1:28" s="290" customFormat="1" ht="15.75">
      <c r="A121" s="1600" t="s">
        <v>228</v>
      </c>
      <c r="B121" s="1601"/>
      <c r="C121" s="1601"/>
      <c r="D121" s="1601"/>
      <c r="E121" s="1601"/>
      <c r="F121" s="1601"/>
      <c r="G121" s="1601"/>
      <c r="H121" s="1601"/>
      <c r="I121" s="1601"/>
      <c r="J121" s="1601"/>
      <c r="K121" s="1601"/>
      <c r="L121" s="1601"/>
      <c r="M121" s="1601"/>
      <c r="N121" s="1601"/>
      <c r="O121" s="1601"/>
      <c r="P121" s="1601"/>
      <c r="Q121" s="1601"/>
      <c r="R121" s="1601"/>
      <c r="S121" s="1601"/>
      <c r="T121" s="1601"/>
      <c r="U121" s="1601"/>
      <c r="V121" s="1601"/>
      <c r="W121" s="1601"/>
      <c r="X121" s="1601"/>
      <c r="Y121" s="1601"/>
      <c r="Z121" s="1601"/>
      <c r="AA121" s="1601"/>
      <c r="AB121" s="1601"/>
    </row>
    <row r="122" spans="1:28" s="290" customFormat="1" ht="16.5" thickBot="1">
      <c r="A122" s="1602" t="s">
        <v>178</v>
      </c>
      <c r="B122" s="1603"/>
      <c r="C122" s="1603"/>
      <c r="D122" s="1603"/>
      <c r="E122" s="1603"/>
      <c r="F122" s="1603"/>
      <c r="G122" s="1603"/>
      <c r="H122" s="1603"/>
      <c r="I122" s="1603"/>
      <c r="J122" s="1603"/>
      <c r="K122" s="1603"/>
      <c r="L122" s="1603"/>
      <c r="M122" s="1603"/>
      <c r="N122" s="1603"/>
      <c r="O122" s="1603"/>
      <c r="P122" s="1603"/>
      <c r="Q122" s="1603"/>
      <c r="R122" s="1603"/>
      <c r="S122" s="1603"/>
      <c r="T122" s="1603"/>
      <c r="U122" s="1603"/>
      <c r="V122" s="1603"/>
      <c r="W122" s="1603"/>
      <c r="X122" s="1603"/>
      <c r="Y122" s="1603"/>
      <c r="Z122" s="1603"/>
      <c r="AA122" s="1603"/>
      <c r="AB122" s="1603"/>
    </row>
    <row r="123" spans="1:38" s="156" customFormat="1" ht="31.5">
      <c r="A123" s="18" t="s">
        <v>179</v>
      </c>
      <c r="B123" s="19" t="s">
        <v>242</v>
      </c>
      <c r="C123" s="20"/>
      <c r="D123" s="21">
        <v>5</v>
      </c>
      <c r="E123" s="21"/>
      <c r="F123" s="22"/>
      <c r="G123" s="23">
        <v>3</v>
      </c>
      <c r="H123" s="20">
        <f>G123*30</f>
        <v>90</v>
      </c>
      <c r="I123" s="21">
        <f>J123+K123+L123</f>
        <v>4</v>
      </c>
      <c r="J123" s="22">
        <v>4</v>
      </c>
      <c r="K123" s="22"/>
      <c r="L123" s="21"/>
      <c r="M123" s="24">
        <f>H123-I123</f>
        <v>86</v>
      </c>
      <c r="N123" s="187"/>
      <c r="O123" s="188"/>
      <c r="P123" s="24"/>
      <c r="Q123" s="187"/>
      <c r="R123" s="188"/>
      <c r="S123" s="189"/>
      <c r="T123" s="394"/>
      <c r="U123" s="1580"/>
      <c r="V123" s="1581"/>
      <c r="W123" s="29"/>
      <c r="X123" s="1580"/>
      <c r="Y123" s="1581"/>
      <c r="Z123" s="31" t="s">
        <v>204</v>
      </c>
      <c r="AA123" s="19"/>
      <c r="AB123" s="19"/>
      <c r="AD123" s="156">
        <v>3</v>
      </c>
      <c r="AE123" s="722">
        <f>SUMIF(AD$123:AD$154,1,G$123:G$154)</f>
        <v>0</v>
      </c>
      <c r="AF123" s="668"/>
      <c r="AG123" s="668"/>
      <c r="AH123" s="668" t="s">
        <v>110</v>
      </c>
      <c r="AI123" s="156">
        <f>SUM(N123:N135)</f>
        <v>0</v>
      </c>
      <c r="AJ123" s="156">
        <f>SUM(O123:O135)</f>
        <v>0</v>
      </c>
      <c r="AK123" s="156">
        <f>SUM(P123:P135)</f>
        <v>0</v>
      </c>
      <c r="AL123" s="156">
        <f>SUM(Q123:Q135)</f>
        <v>0</v>
      </c>
    </row>
    <row r="124" spans="1:34" s="156" customFormat="1" ht="15.75" hidden="1">
      <c r="A124" s="668"/>
      <c r="B124" s="668"/>
      <c r="C124" s="324"/>
      <c r="D124" s="292"/>
      <c r="E124" s="292"/>
      <c r="F124" s="346"/>
      <c r="G124" s="341"/>
      <c r="H124" s="341"/>
      <c r="I124" s="292"/>
      <c r="J124" s="346"/>
      <c r="K124" s="346"/>
      <c r="L124" s="292"/>
      <c r="M124" s="314"/>
      <c r="N124" s="215"/>
      <c r="O124" s="216"/>
      <c r="P124" s="314"/>
      <c r="Q124" s="215"/>
      <c r="R124" s="216"/>
      <c r="S124" s="217"/>
      <c r="T124" s="394"/>
      <c r="U124" s="1546"/>
      <c r="V124" s="1547"/>
      <c r="W124" s="29"/>
      <c r="X124" s="1546"/>
      <c r="Y124" s="1547"/>
      <c r="Z124" s="31"/>
      <c r="AA124" s="312"/>
      <c r="AB124" s="312"/>
      <c r="AE124" s="722">
        <f>SUMIF(AD$123:AD$154,1,G$123:G$154)</f>
        <v>0</v>
      </c>
      <c r="AF124" s="668"/>
      <c r="AG124" s="668"/>
      <c r="AH124" s="668" t="s">
        <v>111</v>
      </c>
    </row>
    <row r="125" spans="1:34" s="156" customFormat="1" ht="15.75" hidden="1">
      <c r="A125" s="340"/>
      <c r="B125" s="315"/>
      <c r="C125" s="324"/>
      <c r="D125" s="292"/>
      <c r="E125" s="292"/>
      <c r="F125" s="346"/>
      <c r="G125" s="211"/>
      <c r="H125" s="324"/>
      <c r="I125" s="292"/>
      <c r="J125" s="346"/>
      <c r="K125" s="346"/>
      <c r="L125" s="292"/>
      <c r="M125" s="314"/>
      <c r="N125" s="215"/>
      <c r="O125" s="216"/>
      <c r="P125" s="314"/>
      <c r="Q125" s="215"/>
      <c r="R125" s="216"/>
      <c r="S125" s="217"/>
      <c r="T125" s="394"/>
      <c r="U125" s="1546"/>
      <c r="V125" s="1547"/>
      <c r="W125" s="29"/>
      <c r="X125" s="1546"/>
      <c r="Y125" s="1547"/>
      <c r="Z125" s="31"/>
      <c r="AA125" s="312"/>
      <c r="AB125" s="312"/>
      <c r="AE125" s="722">
        <f>SUMIF(AD$123:AD$154,1,G$123:G$154)</f>
        <v>0</v>
      </c>
      <c r="AF125" s="668"/>
      <c r="AG125" s="668"/>
      <c r="AH125" s="668" t="s">
        <v>28</v>
      </c>
    </row>
    <row r="126" spans="1:34" s="286" customFormat="1" ht="15.75">
      <c r="A126" s="340" t="s">
        <v>180</v>
      </c>
      <c r="B126" s="393" t="s">
        <v>243</v>
      </c>
      <c r="C126" s="344"/>
      <c r="D126" s="344">
        <v>6</v>
      </c>
      <c r="E126" s="344"/>
      <c r="F126" s="395"/>
      <c r="G126" s="249">
        <v>3</v>
      </c>
      <c r="H126" s="328">
        <f>G126*30</f>
        <v>90</v>
      </c>
      <c r="I126" s="344">
        <f>J126+K126+L126</f>
        <v>4</v>
      </c>
      <c r="J126" s="395">
        <v>4</v>
      </c>
      <c r="K126" s="395"/>
      <c r="L126" s="344"/>
      <c r="M126" s="320">
        <f>H126-I126</f>
        <v>86</v>
      </c>
      <c r="N126" s="250"/>
      <c r="O126" s="251"/>
      <c r="P126" s="320"/>
      <c r="Q126" s="250"/>
      <c r="R126" s="251"/>
      <c r="S126" s="252"/>
      <c r="T126" s="396"/>
      <c r="U126" s="1546"/>
      <c r="V126" s="1547"/>
      <c r="W126" s="397"/>
      <c r="X126" s="1546"/>
      <c r="Y126" s="1547"/>
      <c r="Z126" s="243"/>
      <c r="AA126" s="322" t="s">
        <v>204</v>
      </c>
      <c r="AB126" s="322"/>
      <c r="AD126" s="286">
        <v>3</v>
      </c>
      <c r="AE126" s="722">
        <f>SUMIF(AD$123:AD$154,2,G$123:G$154)</f>
        <v>2.5</v>
      </c>
      <c r="AF126" s="720"/>
      <c r="AG126" s="720"/>
      <c r="AH126" s="668" t="s">
        <v>279</v>
      </c>
    </row>
    <row r="127" spans="1:34" s="290" customFormat="1" ht="15.75">
      <c r="A127" s="340" t="s">
        <v>181</v>
      </c>
      <c r="B127" s="398" t="s">
        <v>46</v>
      </c>
      <c r="C127" s="292"/>
      <c r="D127" s="292"/>
      <c r="E127" s="292"/>
      <c r="F127" s="399"/>
      <c r="G127" s="713">
        <f>G128+G129</f>
        <v>3.5</v>
      </c>
      <c r="H127" s="211">
        <f>H128+H129</f>
        <v>105</v>
      </c>
      <c r="I127" s="292"/>
      <c r="J127" s="399"/>
      <c r="K127" s="399"/>
      <c r="L127" s="292"/>
      <c r="M127" s="314"/>
      <c r="N127" s="215"/>
      <c r="O127" s="216"/>
      <c r="P127" s="314"/>
      <c r="Q127" s="215"/>
      <c r="R127" s="216"/>
      <c r="S127" s="217"/>
      <c r="T127" s="400"/>
      <c r="U127" s="1546"/>
      <c r="V127" s="1547"/>
      <c r="W127" s="401"/>
      <c r="X127" s="1546"/>
      <c r="Y127" s="1547"/>
      <c r="Z127" s="402"/>
      <c r="AA127" s="312"/>
      <c r="AB127" s="312"/>
      <c r="AE127" s="722">
        <f>SUMIF(AD$123:AD$154,3,G$123:G$154)</f>
        <v>27</v>
      </c>
      <c r="AF127" s="721"/>
      <c r="AG127" s="721"/>
      <c r="AH127" s="668" t="s">
        <v>280</v>
      </c>
    </row>
    <row r="128" spans="1:31" s="290" customFormat="1" ht="15.75">
      <c r="A128" s="340"/>
      <c r="B128" s="315" t="s">
        <v>68</v>
      </c>
      <c r="C128" s="292"/>
      <c r="D128" s="292"/>
      <c r="E128" s="292"/>
      <c r="F128" s="399"/>
      <c r="G128" s="713">
        <v>1</v>
      </c>
      <c r="H128" s="324">
        <f>G128*30</f>
        <v>30</v>
      </c>
      <c r="I128" s="292"/>
      <c r="J128" s="399"/>
      <c r="K128" s="399"/>
      <c r="L128" s="292"/>
      <c r="M128" s="314"/>
      <c r="N128" s="215"/>
      <c r="O128" s="216"/>
      <c r="P128" s="314"/>
      <c r="Q128" s="215"/>
      <c r="R128" s="216"/>
      <c r="S128" s="217"/>
      <c r="T128" s="400"/>
      <c r="U128" s="1546"/>
      <c r="V128" s="1547"/>
      <c r="W128" s="401"/>
      <c r="X128" s="1546"/>
      <c r="Y128" s="1547"/>
      <c r="Z128" s="402"/>
      <c r="AA128" s="312"/>
      <c r="AB128" s="312"/>
      <c r="AE128" s="156">
        <f>SUMIF(AD$123:AD$154,1,G$123:G$154)</f>
        <v>0</v>
      </c>
    </row>
    <row r="129" spans="1:30" s="286" customFormat="1" ht="15.75">
      <c r="A129" s="343" t="s">
        <v>182</v>
      </c>
      <c r="B129" s="318" t="s">
        <v>69</v>
      </c>
      <c r="C129" s="344"/>
      <c r="D129" s="344">
        <v>3</v>
      </c>
      <c r="E129" s="344"/>
      <c r="F129" s="395"/>
      <c r="G129" s="714">
        <v>2.5</v>
      </c>
      <c r="H129" s="328">
        <f>G129*30</f>
        <v>75</v>
      </c>
      <c r="I129" s="344">
        <f>J129+K129+L129</f>
        <v>4</v>
      </c>
      <c r="J129" s="395">
        <v>4</v>
      </c>
      <c r="K129" s="395"/>
      <c r="L129" s="344"/>
      <c r="M129" s="320">
        <f>H129-I129</f>
        <v>71</v>
      </c>
      <c r="N129" s="250"/>
      <c r="O129" s="251"/>
      <c r="P129" s="320"/>
      <c r="Q129" s="250"/>
      <c r="R129" s="251"/>
      <c r="S129" s="252"/>
      <c r="T129" s="396"/>
      <c r="U129" s="1546"/>
      <c r="V129" s="1547"/>
      <c r="W129" s="253" t="s">
        <v>204</v>
      </c>
      <c r="X129" s="1546"/>
      <c r="Y129" s="1547"/>
      <c r="Z129" s="243"/>
      <c r="AA129" s="312"/>
      <c r="AB129" s="312"/>
      <c r="AD129" s="286">
        <v>2</v>
      </c>
    </row>
    <row r="130" spans="1:28" s="290" customFormat="1" ht="35.25" customHeight="1">
      <c r="A130" s="340" t="s">
        <v>183</v>
      </c>
      <c r="B130" s="403" t="s">
        <v>240</v>
      </c>
      <c r="C130" s="324"/>
      <c r="D130" s="324"/>
      <c r="E130" s="324"/>
      <c r="F130" s="325"/>
      <c r="G130" s="709">
        <v>3.5</v>
      </c>
      <c r="H130" s="313">
        <f>G130*30</f>
        <v>105</v>
      </c>
      <c r="I130" s="324"/>
      <c r="J130" s="324"/>
      <c r="K130" s="324"/>
      <c r="L130" s="292"/>
      <c r="M130" s="314"/>
      <c r="N130" s="215"/>
      <c r="O130" s="216"/>
      <c r="P130" s="314"/>
      <c r="Q130" s="215"/>
      <c r="R130" s="216"/>
      <c r="S130" s="217"/>
      <c r="T130" s="404"/>
      <c r="U130" s="1546"/>
      <c r="V130" s="1547"/>
      <c r="W130" s="218"/>
      <c r="X130" s="1546"/>
      <c r="Y130" s="1547"/>
      <c r="Z130" s="208"/>
      <c r="AA130" s="312"/>
      <c r="AB130" s="312"/>
    </row>
    <row r="131" spans="1:28" s="290" customFormat="1" ht="15.75">
      <c r="A131" s="340"/>
      <c r="B131" s="315" t="s">
        <v>68</v>
      </c>
      <c r="C131" s="324"/>
      <c r="D131" s="324"/>
      <c r="E131" s="324"/>
      <c r="F131" s="325"/>
      <c r="G131" s="709">
        <v>1</v>
      </c>
      <c r="H131" s="324">
        <f>G131*30</f>
        <v>30</v>
      </c>
      <c r="I131" s="324"/>
      <c r="J131" s="324"/>
      <c r="K131" s="324"/>
      <c r="L131" s="292"/>
      <c r="M131" s="314"/>
      <c r="N131" s="215"/>
      <c r="O131" s="216"/>
      <c r="P131" s="314"/>
      <c r="Q131" s="215"/>
      <c r="R131" s="216"/>
      <c r="S131" s="217"/>
      <c r="T131" s="404"/>
      <c r="U131" s="1546"/>
      <c r="V131" s="1547"/>
      <c r="W131" s="218"/>
      <c r="X131" s="1546"/>
      <c r="Y131" s="1547"/>
      <c r="Z131" s="208"/>
      <c r="AA131" s="312"/>
      <c r="AB131" s="312"/>
    </row>
    <row r="132" spans="1:30" s="286" customFormat="1" ht="15.75">
      <c r="A132" s="343" t="s">
        <v>184</v>
      </c>
      <c r="B132" s="318" t="s">
        <v>69</v>
      </c>
      <c r="C132" s="328"/>
      <c r="D132" s="328">
        <v>5</v>
      </c>
      <c r="E132" s="328"/>
      <c r="F132" s="329"/>
      <c r="G132" s="710">
        <v>2.5</v>
      </c>
      <c r="H132" s="328">
        <f>G132*30</f>
        <v>75</v>
      </c>
      <c r="I132" s="328">
        <f>J132+K132+L132</f>
        <v>8</v>
      </c>
      <c r="J132" s="328">
        <v>4</v>
      </c>
      <c r="K132" s="328">
        <v>4</v>
      </c>
      <c r="L132" s="344"/>
      <c r="M132" s="320">
        <f>H132-I132</f>
        <v>67</v>
      </c>
      <c r="N132" s="250"/>
      <c r="O132" s="251"/>
      <c r="P132" s="320"/>
      <c r="Q132" s="250"/>
      <c r="R132" s="251"/>
      <c r="S132" s="252"/>
      <c r="T132" s="405"/>
      <c r="U132" s="1546"/>
      <c r="V132" s="1547"/>
      <c r="W132" s="285"/>
      <c r="X132" s="1546"/>
      <c r="Y132" s="1547"/>
      <c r="Z132" s="669" t="s">
        <v>258</v>
      </c>
      <c r="AA132" s="312"/>
      <c r="AB132" s="312"/>
      <c r="AD132" s="286">
        <v>3</v>
      </c>
    </row>
    <row r="133" spans="1:28" s="290" customFormat="1" ht="15.75">
      <c r="A133" s="340" t="s">
        <v>185</v>
      </c>
      <c r="B133" s="403" t="s">
        <v>81</v>
      </c>
      <c r="C133" s="324"/>
      <c r="D133" s="324"/>
      <c r="E133" s="324"/>
      <c r="F133" s="325"/>
      <c r="G133" s="542">
        <v>3</v>
      </c>
      <c r="H133" s="313">
        <f>H134+H135</f>
        <v>90</v>
      </c>
      <c r="I133" s="324"/>
      <c r="J133" s="324"/>
      <c r="K133" s="324"/>
      <c r="L133" s="292"/>
      <c r="M133" s="314"/>
      <c r="N133" s="215"/>
      <c r="O133" s="216"/>
      <c r="P133" s="314"/>
      <c r="Q133" s="215"/>
      <c r="R133" s="216"/>
      <c r="S133" s="217"/>
      <c r="T133" s="404"/>
      <c r="U133" s="1546"/>
      <c r="V133" s="1547"/>
      <c r="W133" s="218"/>
      <c r="X133" s="1546"/>
      <c r="Y133" s="1547"/>
      <c r="Z133" s="208"/>
      <c r="AA133" s="312"/>
      <c r="AB133" s="312"/>
    </row>
    <row r="134" spans="1:28" s="290" customFormat="1" ht="15.75">
      <c r="A134" s="340"/>
      <c r="B134" s="315" t="s">
        <v>68</v>
      </c>
      <c r="C134" s="324"/>
      <c r="D134" s="324"/>
      <c r="E134" s="324"/>
      <c r="F134" s="325"/>
      <c r="G134" s="542">
        <v>1</v>
      </c>
      <c r="H134" s="324">
        <f>G134*30</f>
        <v>30</v>
      </c>
      <c r="I134" s="324"/>
      <c r="J134" s="324"/>
      <c r="K134" s="324"/>
      <c r="L134" s="292"/>
      <c r="M134" s="314"/>
      <c r="N134" s="215"/>
      <c r="O134" s="216"/>
      <c r="P134" s="314"/>
      <c r="Q134" s="215"/>
      <c r="R134" s="216"/>
      <c r="S134" s="217"/>
      <c r="T134" s="404"/>
      <c r="U134" s="1546"/>
      <c r="V134" s="1547"/>
      <c r="W134" s="218"/>
      <c r="X134" s="1546"/>
      <c r="Y134" s="1547"/>
      <c r="Z134" s="208"/>
      <c r="AA134" s="312"/>
      <c r="AB134" s="312"/>
    </row>
    <row r="135" spans="1:30" s="286" customFormat="1" ht="15.75">
      <c r="A135" s="317" t="s">
        <v>186</v>
      </c>
      <c r="B135" s="318" t="s">
        <v>69</v>
      </c>
      <c r="C135" s="328"/>
      <c r="D135" s="328">
        <v>6</v>
      </c>
      <c r="E135" s="328"/>
      <c r="F135" s="329"/>
      <c r="G135" s="543">
        <v>2</v>
      </c>
      <c r="H135" s="328">
        <f>G135*30</f>
        <v>60</v>
      </c>
      <c r="I135" s="328">
        <f>J135+K135+L135</f>
        <v>4</v>
      </c>
      <c r="J135" s="328">
        <v>4</v>
      </c>
      <c r="K135" s="328"/>
      <c r="L135" s="344"/>
      <c r="M135" s="320">
        <f>H135-I135</f>
        <v>56</v>
      </c>
      <c r="N135" s="250"/>
      <c r="O135" s="251"/>
      <c r="P135" s="320"/>
      <c r="Q135" s="250"/>
      <c r="R135" s="251"/>
      <c r="S135" s="252"/>
      <c r="T135" s="405"/>
      <c r="U135" s="1546"/>
      <c r="V135" s="1547"/>
      <c r="W135" s="285"/>
      <c r="X135" s="1546"/>
      <c r="Y135" s="1547"/>
      <c r="Z135" s="284"/>
      <c r="AA135" s="322" t="s">
        <v>204</v>
      </c>
      <c r="AB135" s="322"/>
      <c r="AD135" s="286">
        <v>3</v>
      </c>
    </row>
    <row r="136" spans="3:28" s="290" customFormat="1" ht="15.75" customHeight="1" hidden="1">
      <c r="C136" s="292"/>
      <c r="D136" s="292"/>
      <c r="E136" s="292"/>
      <c r="F136" s="346"/>
      <c r="G136" s="350"/>
      <c r="H136" s="350"/>
      <c r="I136" s="292"/>
      <c r="J136" s="346"/>
      <c r="K136" s="346"/>
      <c r="L136" s="292"/>
      <c r="M136" s="314"/>
      <c r="N136" s="215"/>
      <c r="O136" s="216"/>
      <c r="P136" s="314"/>
      <c r="Q136" s="215"/>
      <c r="R136" s="216"/>
      <c r="S136" s="217"/>
      <c r="T136" s="400"/>
      <c r="U136" s="1546"/>
      <c r="V136" s="1547"/>
      <c r="W136" s="218"/>
      <c r="X136" s="1546"/>
      <c r="Y136" s="1547"/>
      <c r="Z136" s="208"/>
      <c r="AA136" s="312"/>
      <c r="AB136" s="312"/>
    </row>
    <row r="137" spans="1:28" s="290" customFormat="1" ht="15.75" customHeight="1" hidden="1">
      <c r="A137" s="340"/>
      <c r="B137" s="315"/>
      <c r="C137" s="292"/>
      <c r="D137" s="292"/>
      <c r="E137" s="292"/>
      <c r="F137" s="346"/>
      <c r="G137" s="211"/>
      <c r="H137" s="324"/>
      <c r="I137" s="292"/>
      <c r="J137" s="346"/>
      <c r="K137" s="346"/>
      <c r="L137" s="292"/>
      <c r="M137" s="314"/>
      <c r="N137" s="215"/>
      <c r="O137" s="216"/>
      <c r="P137" s="314"/>
      <c r="Q137" s="215"/>
      <c r="R137" s="216"/>
      <c r="S137" s="217"/>
      <c r="T137" s="400"/>
      <c r="U137" s="1546"/>
      <c r="V137" s="1547"/>
      <c r="W137" s="218"/>
      <c r="X137" s="1546"/>
      <c r="Y137" s="1547"/>
      <c r="Z137" s="208"/>
      <c r="AA137" s="312"/>
      <c r="AB137" s="312"/>
    </row>
    <row r="138" spans="1:30" s="286" customFormat="1" ht="15.75">
      <c r="A138" s="340" t="s">
        <v>187</v>
      </c>
      <c r="B138" s="393" t="s">
        <v>57</v>
      </c>
      <c r="C138" s="251"/>
      <c r="D138" s="251">
        <v>6</v>
      </c>
      <c r="E138" s="251"/>
      <c r="F138" s="249"/>
      <c r="G138" s="319">
        <v>3</v>
      </c>
      <c r="H138" s="249">
        <f>G138*30</f>
        <v>90</v>
      </c>
      <c r="I138" s="251">
        <f>J138+K138+L138</f>
        <v>4</v>
      </c>
      <c r="J138" s="249">
        <v>4</v>
      </c>
      <c r="K138" s="249"/>
      <c r="L138" s="251"/>
      <c r="M138" s="320">
        <f>H138-I138</f>
        <v>86</v>
      </c>
      <c r="N138" s="250"/>
      <c r="O138" s="251"/>
      <c r="P138" s="320"/>
      <c r="Q138" s="250"/>
      <c r="R138" s="251"/>
      <c r="S138" s="252"/>
      <c r="T138" s="405"/>
      <c r="U138" s="1546"/>
      <c r="V138" s="1547"/>
      <c r="W138" s="285"/>
      <c r="X138" s="1546"/>
      <c r="Y138" s="1547"/>
      <c r="Z138" s="284"/>
      <c r="AA138" s="322" t="s">
        <v>204</v>
      </c>
      <c r="AB138" s="322"/>
      <c r="AD138" s="286">
        <v>3</v>
      </c>
    </row>
    <row r="139" spans="1:28" s="286" customFormat="1" ht="18.75" customHeight="1">
      <c r="A139" s="317" t="s">
        <v>188</v>
      </c>
      <c r="B139" s="406" t="s">
        <v>56</v>
      </c>
      <c r="C139" s="251"/>
      <c r="D139" s="251"/>
      <c r="E139" s="251"/>
      <c r="F139" s="249"/>
      <c r="G139" s="718">
        <f>G140+G141</f>
        <v>3.5</v>
      </c>
      <c r="H139" s="97">
        <f>G139*30</f>
        <v>105</v>
      </c>
      <c r="I139" s="251"/>
      <c r="J139" s="249"/>
      <c r="K139" s="249"/>
      <c r="L139" s="251"/>
      <c r="M139" s="320"/>
      <c r="N139" s="250"/>
      <c r="O139" s="251"/>
      <c r="P139" s="320"/>
      <c r="Q139" s="250"/>
      <c r="R139" s="251"/>
      <c r="S139" s="252"/>
      <c r="T139" s="405"/>
      <c r="U139" s="1546"/>
      <c r="V139" s="1547"/>
      <c r="W139" s="285"/>
      <c r="X139" s="1546"/>
      <c r="Y139" s="1547"/>
      <c r="Z139" s="284"/>
      <c r="AA139" s="312"/>
      <c r="AB139" s="312"/>
    </row>
    <row r="140" spans="1:28" s="286" customFormat="1" ht="18.75" customHeight="1">
      <c r="A140" s="317"/>
      <c r="B140" s="315" t="s">
        <v>68</v>
      </c>
      <c r="C140" s="251"/>
      <c r="D140" s="251"/>
      <c r="E140" s="251"/>
      <c r="F140" s="249"/>
      <c r="G140" s="718">
        <v>1</v>
      </c>
      <c r="H140" s="97">
        <f>G140*30</f>
        <v>30</v>
      </c>
      <c r="I140" s="251"/>
      <c r="J140" s="249"/>
      <c r="K140" s="249"/>
      <c r="L140" s="251"/>
      <c r="M140" s="320"/>
      <c r="N140" s="250"/>
      <c r="O140" s="251"/>
      <c r="P140" s="320"/>
      <c r="Q140" s="250"/>
      <c r="R140" s="251"/>
      <c r="S140" s="252"/>
      <c r="T140" s="405"/>
      <c r="U140" s="1546"/>
      <c r="V140" s="1547"/>
      <c r="W140" s="285"/>
      <c r="X140" s="1546"/>
      <c r="Y140" s="1547"/>
      <c r="Z140" s="284"/>
      <c r="AA140" s="312"/>
      <c r="AB140" s="312"/>
    </row>
    <row r="141" spans="1:30" s="286" customFormat="1" ht="18.75" customHeight="1">
      <c r="A141" s="317"/>
      <c r="B141" s="318" t="s">
        <v>69</v>
      </c>
      <c r="C141" s="251"/>
      <c r="D141" s="251">
        <v>6</v>
      </c>
      <c r="E141" s="251"/>
      <c r="F141" s="249"/>
      <c r="G141" s="711">
        <v>2.5</v>
      </c>
      <c r="H141" s="249">
        <f>G141*30</f>
        <v>75</v>
      </c>
      <c r="I141" s="251">
        <f>J141+K141+L141</f>
        <v>8</v>
      </c>
      <c r="J141" s="249">
        <v>8</v>
      </c>
      <c r="K141" s="249"/>
      <c r="L141" s="251"/>
      <c r="M141" s="320">
        <f>H141-I141</f>
        <v>67</v>
      </c>
      <c r="N141" s="250"/>
      <c r="O141" s="251"/>
      <c r="P141" s="320"/>
      <c r="Q141" s="250"/>
      <c r="R141" s="251"/>
      <c r="S141" s="252"/>
      <c r="T141" s="405"/>
      <c r="U141" s="1546"/>
      <c r="V141" s="1547"/>
      <c r="W141" s="285"/>
      <c r="X141" s="1546"/>
      <c r="Y141" s="1547"/>
      <c r="Z141" s="284"/>
      <c r="AA141" s="670" t="s">
        <v>258</v>
      </c>
      <c r="AB141" s="322"/>
      <c r="AD141" s="286">
        <v>3</v>
      </c>
    </row>
    <row r="142" spans="1:28" s="156" customFormat="1" ht="18.75" customHeight="1">
      <c r="A142" s="311" t="s">
        <v>189</v>
      </c>
      <c r="B142" s="312" t="s">
        <v>52</v>
      </c>
      <c r="C142" s="216"/>
      <c r="D142" s="216"/>
      <c r="E142" s="216"/>
      <c r="F142" s="211"/>
      <c r="G142" s="313">
        <f>G143+G144</f>
        <v>3.5</v>
      </c>
      <c r="H142" s="313">
        <f>H143+H144</f>
        <v>105</v>
      </c>
      <c r="I142" s="216"/>
      <c r="J142" s="211"/>
      <c r="K142" s="211"/>
      <c r="L142" s="216"/>
      <c r="M142" s="314"/>
      <c r="N142" s="215"/>
      <c r="O142" s="216"/>
      <c r="P142" s="314"/>
      <c r="Q142" s="215"/>
      <c r="R142" s="216"/>
      <c r="S142" s="217"/>
      <c r="T142" s="404"/>
      <c r="U142" s="1546"/>
      <c r="V142" s="1547"/>
      <c r="W142" s="218"/>
      <c r="X142" s="1546"/>
      <c r="Y142" s="1547"/>
      <c r="Z142" s="208"/>
      <c r="AA142" s="312"/>
      <c r="AB142" s="312"/>
    </row>
    <row r="143" spans="1:28" s="156" customFormat="1" ht="18.75" customHeight="1">
      <c r="A143" s="311"/>
      <c r="B143" s="315" t="s">
        <v>68</v>
      </c>
      <c r="C143" s="216"/>
      <c r="D143" s="216"/>
      <c r="E143" s="216"/>
      <c r="F143" s="211"/>
      <c r="G143" s="313">
        <v>1</v>
      </c>
      <c r="H143" s="211">
        <f aca="true" t="shared" si="7" ref="H143:H153">G143*30</f>
        <v>30</v>
      </c>
      <c r="I143" s="216"/>
      <c r="J143" s="211"/>
      <c r="K143" s="211"/>
      <c r="L143" s="216"/>
      <c r="M143" s="314"/>
      <c r="N143" s="215"/>
      <c r="O143" s="216"/>
      <c r="P143" s="314"/>
      <c r="Q143" s="215"/>
      <c r="R143" s="216"/>
      <c r="S143" s="217"/>
      <c r="T143" s="404"/>
      <c r="U143" s="1546"/>
      <c r="V143" s="1547"/>
      <c r="W143" s="218"/>
      <c r="X143" s="1546"/>
      <c r="Y143" s="1547"/>
      <c r="Z143" s="208"/>
      <c r="AA143" s="312"/>
      <c r="AB143" s="312"/>
    </row>
    <row r="144" spans="1:30" s="286" customFormat="1" ht="15.75">
      <c r="A144" s="317" t="s">
        <v>190</v>
      </c>
      <c r="B144" s="318" t="s">
        <v>69</v>
      </c>
      <c r="C144" s="251">
        <v>6</v>
      </c>
      <c r="D144" s="251"/>
      <c r="E144" s="251"/>
      <c r="F144" s="249"/>
      <c r="G144" s="319">
        <v>2.5</v>
      </c>
      <c r="H144" s="249">
        <f t="shared" si="7"/>
        <v>75</v>
      </c>
      <c r="I144" s="251">
        <f>J144+K144+L144</f>
        <v>10</v>
      </c>
      <c r="J144" s="249">
        <v>8</v>
      </c>
      <c r="K144" s="249"/>
      <c r="L144" s="251">
        <v>2</v>
      </c>
      <c r="M144" s="320">
        <f>H144-I144</f>
        <v>65</v>
      </c>
      <c r="N144" s="250"/>
      <c r="O144" s="251"/>
      <c r="P144" s="320"/>
      <c r="Q144" s="250"/>
      <c r="R144" s="251"/>
      <c r="S144" s="252"/>
      <c r="T144" s="405"/>
      <c r="U144" s="1546"/>
      <c r="V144" s="1547"/>
      <c r="W144" s="285"/>
      <c r="X144" s="1546"/>
      <c r="Y144" s="1547"/>
      <c r="Z144" s="323"/>
      <c r="AA144" s="670" t="s">
        <v>213</v>
      </c>
      <c r="AB144" s="322"/>
      <c r="AD144" s="286">
        <v>3</v>
      </c>
    </row>
    <row r="145" spans="1:28" s="286" customFormat="1" ht="31.5">
      <c r="A145" s="311" t="s">
        <v>191</v>
      </c>
      <c r="B145" s="312" t="s">
        <v>67</v>
      </c>
      <c r="C145" s="251"/>
      <c r="D145" s="251"/>
      <c r="E145" s="251"/>
      <c r="F145" s="249"/>
      <c r="G145" s="407">
        <v>4</v>
      </c>
      <c r="H145" s="249">
        <f t="shared" si="7"/>
        <v>120</v>
      </c>
      <c r="I145" s="251"/>
      <c r="J145" s="249"/>
      <c r="K145" s="249"/>
      <c r="L145" s="251"/>
      <c r="M145" s="320"/>
      <c r="N145" s="250"/>
      <c r="O145" s="251"/>
      <c r="P145" s="320"/>
      <c r="Q145" s="250"/>
      <c r="R145" s="251"/>
      <c r="S145" s="252"/>
      <c r="T145" s="405"/>
      <c r="U145" s="675"/>
      <c r="V145" s="230"/>
      <c r="W145" s="285"/>
      <c r="X145" s="675"/>
      <c r="Y145" s="230"/>
      <c r="Z145" s="323"/>
      <c r="AA145" s="670"/>
      <c r="AB145" s="322"/>
    </row>
    <row r="146" spans="1:28" s="286" customFormat="1" ht="15.75">
      <c r="A146" s="317"/>
      <c r="B146" s="315" t="s">
        <v>68</v>
      </c>
      <c r="C146" s="251"/>
      <c r="D146" s="251"/>
      <c r="E146" s="251"/>
      <c r="F146" s="249"/>
      <c r="G146" s="407">
        <v>1</v>
      </c>
      <c r="H146" s="249">
        <f t="shared" si="7"/>
        <v>30</v>
      </c>
      <c r="I146" s="251"/>
      <c r="J146" s="249"/>
      <c r="K146" s="249"/>
      <c r="L146" s="251"/>
      <c r="M146" s="320"/>
      <c r="N146" s="250"/>
      <c r="O146" s="251"/>
      <c r="P146" s="320"/>
      <c r="Q146" s="250"/>
      <c r="R146" s="251"/>
      <c r="S146" s="252"/>
      <c r="T146" s="405"/>
      <c r="U146" s="675"/>
      <c r="V146" s="230"/>
      <c r="W146" s="285"/>
      <c r="X146" s="675"/>
      <c r="Y146" s="230"/>
      <c r="Z146" s="323"/>
      <c r="AA146" s="670"/>
      <c r="AB146" s="322"/>
    </row>
    <row r="147" spans="1:30" s="156" customFormat="1" ht="35.25" customHeight="1">
      <c r="A147" s="311" t="s">
        <v>278</v>
      </c>
      <c r="B147" s="318" t="s">
        <v>69</v>
      </c>
      <c r="C147" s="216"/>
      <c r="D147" s="251">
        <v>5</v>
      </c>
      <c r="E147" s="251"/>
      <c r="F147" s="249"/>
      <c r="G147" s="319">
        <v>3</v>
      </c>
      <c r="H147" s="249">
        <f>G147*30</f>
        <v>90</v>
      </c>
      <c r="I147" s="251">
        <f>J147+K147+L147</f>
        <v>4</v>
      </c>
      <c r="J147" s="249">
        <v>4</v>
      </c>
      <c r="K147" s="249"/>
      <c r="L147" s="251"/>
      <c r="M147" s="320">
        <f>H147-I147</f>
        <v>86</v>
      </c>
      <c r="N147" s="250"/>
      <c r="O147" s="251"/>
      <c r="P147" s="320"/>
      <c r="Q147" s="250"/>
      <c r="R147" s="251"/>
      <c r="S147" s="252"/>
      <c r="T147" s="405"/>
      <c r="U147" s="1546"/>
      <c r="V147" s="1547"/>
      <c r="W147" s="285"/>
      <c r="X147" s="1546"/>
      <c r="Y147" s="1547"/>
      <c r="Z147" s="284" t="s">
        <v>204</v>
      </c>
      <c r="AA147" s="312"/>
      <c r="AB147" s="312"/>
      <c r="AD147" s="156">
        <v>3</v>
      </c>
    </row>
    <row r="148" spans="1:28" s="156" customFormat="1" ht="15.75">
      <c r="A148" s="311" t="s">
        <v>192</v>
      </c>
      <c r="B148" s="312" t="s">
        <v>53</v>
      </c>
      <c r="C148" s="216"/>
      <c r="D148" s="216"/>
      <c r="E148" s="216"/>
      <c r="F148" s="211"/>
      <c r="G148" s="313">
        <v>4</v>
      </c>
      <c r="H148" s="313">
        <f t="shared" si="7"/>
        <v>120</v>
      </c>
      <c r="I148" s="216"/>
      <c r="J148" s="211"/>
      <c r="K148" s="211"/>
      <c r="L148" s="216"/>
      <c r="M148" s="314"/>
      <c r="N148" s="215"/>
      <c r="O148" s="216"/>
      <c r="P148" s="314"/>
      <c r="Q148" s="215"/>
      <c r="R148" s="216"/>
      <c r="S148" s="217"/>
      <c r="T148" s="404"/>
      <c r="U148" s="1546"/>
      <c r="V148" s="1547"/>
      <c r="W148" s="218"/>
      <c r="X148" s="1546"/>
      <c r="Y148" s="1547"/>
      <c r="Z148" s="342"/>
      <c r="AA148" s="312"/>
      <c r="AB148" s="312"/>
    </row>
    <row r="149" spans="1:28" s="156" customFormat="1" ht="15.75">
      <c r="A149" s="340"/>
      <c r="B149" s="315" t="s">
        <v>68</v>
      </c>
      <c r="C149" s="216"/>
      <c r="D149" s="216"/>
      <c r="E149" s="216"/>
      <c r="F149" s="211"/>
      <c r="G149" s="313">
        <v>0.5</v>
      </c>
      <c r="H149" s="211">
        <f t="shared" si="7"/>
        <v>15</v>
      </c>
      <c r="I149" s="216"/>
      <c r="J149" s="211"/>
      <c r="K149" s="211"/>
      <c r="L149" s="216"/>
      <c r="M149" s="314"/>
      <c r="N149" s="215"/>
      <c r="O149" s="216"/>
      <c r="P149" s="314"/>
      <c r="Q149" s="215"/>
      <c r="R149" s="216"/>
      <c r="S149" s="217"/>
      <c r="T149" s="404"/>
      <c r="U149" s="1546"/>
      <c r="V149" s="1547"/>
      <c r="W149" s="218"/>
      <c r="X149" s="1546"/>
      <c r="Y149" s="1547"/>
      <c r="Z149" s="342"/>
      <c r="AA149" s="312"/>
      <c r="AB149" s="312"/>
    </row>
    <row r="150" spans="1:30" s="286" customFormat="1" ht="15.75">
      <c r="A150" s="343" t="s">
        <v>193</v>
      </c>
      <c r="B150" s="318" t="s">
        <v>69</v>
      </c>
      <c r="C150" s="251">
        <v>5</v>
      </c>
      <c r="D150" s="251"/>
      <c r="E150" s="251"/>
      <c r="F150" s="249"/>
      <c r="G150" s="319">
        <v>2.5</v>
      </c>
      <c r="H150" s="249">
        <f t="shared" si="7"/>
        <v>75</v>
      </c>
      <c r="I150" s="251">
        <f>J150+K150+L150</f>
        <v>10</v>
      </c>
      <c r="J150" s="249">
        <v>8</v>
      </c>
      <c r="K150" s="249"/>
      <c r="L150" s="251">
        <v>2</v>
      </c>
      <c r="M150" s="320">
        <f>H150-I150</f>
        <v>65</v>
      </c>
      <c r="N150" s="250"/>
      <c r="O150" s="251"/>
      <c r="P150" s="320"/>
      <c r="Q150" s="250"/>
      <c r="R150" s="251"/>
      <c r="S150" s="252"/>
      <c r="T150" s="405"/>
      <c r="U150" s="1546"/>
      <c r="V150" s="1547"/>
      <c r="W150" s="285"/>
      <c r="X150" s="1546"/>
      <c r="Y150" s="1547"/>
      <c r="Z150" s="669" t="s">
        <v>213</v>
      </c>
      <c r="AA150" s="312"/>
      <c r="AB150" s="312"/>
      <c r="AD150" s="286">
        <v>3</v>
      </c>
    </row>
    <row r="151" spans="1:30" s="286" customFormat="1" ht="18" customHeight="1">
      <c r="A151" s="317" t="s">
        <v>194</v>
      </c>
      <c r="B151" s="322" t="s">
        <v>66</v>
      </c>
      <c r="C151" s="251"/>
      <c r="D151" s="251"/>
      <c r="E151" s="251"/>
      <c r="F151" s="249">
        <v>6</v>
      </c>
      <c r="G151" s="319">
        <v>1</v>
      </c>
      <c r="H151" s="249">
        <f t="shared" si="7"/>
        <v>30</v>
      </c>
      <c r="I151" s="251">
        <f>J151+K151+L151</f>
        <v>4</v>
      </c>
      <c r="J151" s="249"/>
      <c r="K151" s="249"/>
      <c r="L151" s="251">
        <v>4</v>
      </c>
      <c r="M151" s="320">
        <f>H151-I151</f>
        <v>26</v>
      </c>
      <c r="N151" s="250"/>
      <c r="O151" s="251"/>
      <c r="P151" s="320"/>
      <c r="Q151" s="250"/>
      <c r="R151" s="251"/>
      <c r="S151" s="252"/>
      <c r="T151" s="405"/>
      <c r="U151" s="1546"/>
      <c r="V151" s="1547"/>
      <c r="W151" s="285"/>
      <c r="X151" s="1546"/>
      <c r="Y151" s="1547"/>
      <c r="Z151" s="284"/>
      <c r="AA151" s="322" t="s">
        <v>204</v>
      </c>
      <c r="AB151" s="322"/>
      <c r="AD151" s="286">
        <v>3</v>
      </c>
    </row>
    <row r="152" spans="1:28" s="286" customFormat="1" ht="16.5" thickBot="1">
      <c r="A152" s="408" t="s">
        <v>195</v>
      </c>
      <c r="B152" s="409" t="s">
        <v>241</v>
      </c>
      <c r="C152" s="410"/>
      <c r="D152" s="410"/>
      <c r="E152" s="410"/>
      <c r="F152" s="411"/>
      <c r="G152" s="412">
        <f>G153+G154</f>
        <v>3</v>
      </c>
      <c r="H152" s="413">
        <f t="shared" si="7"/>
        <v>90</v>
      </c>
      <c r="I152" s="410"/>
      <c r="J152" s="411"/>
      <c r="K152" s="411"/>
      <c r="L152" s="410"/>
      <c r="M152" s="414"/>
      <c r="N152" s="250"/>
      <c r="O152" s="251"/>
      <c r="P152" s="320"/>
      <c r="Q152" s="250"/>
      <c r="R152" s="251"/>
      <c r="S152" s="252"/>
      <c r="T152" s="415"/>
      <c r="U152" s="1585"/>
      <c r="V152" s="1586"/>
      <c r="W152" s="416"/>
      <c r="X152" s="1585"/>
      <c r="Y152" s="1586"/>
      <c r="Z152" s="417"/>
      <c r="AA152" s="614"/>
      <c r="AB152" s="614"/>
    </row>
    <row r="153" spans="1:28" s="286" customFormat="1" ht="16.5" thickBot="1">
      <c r="A153" s="418"/>
      <c r="B153" s="315" t="s">
        <v>68</v>
      </c>
      <c r="C153" s="419"/>
      <c r="D153" s="420"/>
      <c r="E153" s="420"/>
      <c r="F153" s="421"/>
      <c r="G153" s="422">
        <v>1</v>
      </c>
      <c r="H153" s="413">
        <f t="shared" si="7"/>
        <v>30</v>
      </c>
      <c r="I153" s="420"/>
      <c r="J153" s="421"/>
      <c r="K153" s="421"/>
      <c r="L153" s="420"/>
      <c r="M153" s="423"/>
      <c r="N153" s="250"/>
      <c r="O153" s="251"/>
      <c r="P153" s="320"/>
      <c r="Q153" s="250"/>
      <c r="R153" s="251"/>
      <c r="S153" s="252"/>
      <c r="T153" s="424"/>
      <c r="U153" s="1580"/>
      <c r="V153" s="1581"/>
      <c r="W153" s="425"/>
      <c r="X153" s="1580"/>
      <c r="Y153" s="1581"/>
      <c r="Z153" s="425"/>
      <c r="AA153" s="19"/>
      <c r="AB153" s="19"/>
    </row>
    <row r="154" spans="1:30" s="286" customFormat="1" ht="16.5" thickBot="1">
      <c r="A154" s="418"/>
      <c r="B154" s="318" t="s">
        <v>69</v>
      </c>
      <c r="C154" s="419"/>
      <c r="D154" s="410">
        <v>6</v>
      </c>
      <c r="E154" s="410"/>
      <c r="F154" s="411"/>
      <c r="G154" s="117">
        <v>2</v>
      </c>
      <c r="H154" s="426">
        <f>G154*30</f>
        <v>60</v>
      </c>
      <c r="I154" s="410">
        <f>J154+K154+L154</f>
        <v>4</v>
      </c>
      <c r="J154" s="411">
        <v>4</v>
      </c>
      <c r="K154" s="411"/>
      <c r="L154" s="410"/>
      <c r="M154" s="414">
        <f>H154-I154</f>
        <v>56</v>
      </c>
      <c r="N154" s="250"/>
      <c r="O154" s="251"/>
      <c r="P154" s="320"/>
      <c r="Q154" s="250"/>
      <c r="R154" s="251"/>
      <c r="S154" s="252"/>
      <c r="T154" s="415"/>
      <c r="U154" s="1585"/>
      <c r="V154" s="1586"/>
      <c r="W154" s="416"/>
      <c r="X154" s="1585"/>
      <c r="Y154" s="1586"/>
      <c r="Z154" s="417"/>
      <c r="AA154" s="604" t="s">
        <v>204</v>
      </c>
      <c r="AB154" s="604"/>
      <c r="AD154" s="286">
        <v>3</v>
      </c>
    </row>
    <row r="155" spans="1:30" s="290" customFormat="1" ht="16.5" thickBot="1">
      <c r="A155" s="1552" t="s">
        <v>32</v>
      </c>
      <c r="B155" s="1587"/>
      <c r="C155" s="427"/>
      <c r="D155" s="380"/>
      <c r="E155" s="380"/>
      <c r="F155" s="428"/>
      <c r="G155" s="429">
        <f>G123+G126+G127+G130+G133+G138+G139+G142+G145+G148+G152</f>
        <v>37</v>
      </c>
      <c r="H155" s="429">
        <f>H123+H126+H127+H130+H133+H138+H139+H142+H145+H148+H152</f>
        <v>1110</v>
      </c>
      <c r="I155" s="380"/>
      <c r="J155" s="428"/>
      <c r="K155" s="428"/>
      <c r="L155" s="380"/>
      <c r="M155" s="381"/>
      <c r="N155" s="215"/>
      <c r="O155" s="216"/>
      <c r="P155" s="314"/>
      <c r="Q155" s="215"/>
      <c r="R155" s="216"/>
      <c r="S155" s="217"/>
      <c r="T155" s="438"/>
      <c r="U155" s="1588"/>
      <c r="V155" s="1572"/>
      <c r="W155" s="440"/>
      <c r="X155" s="1588"/>
      <c r="Y155" s="1572"/>
      <c r="Z155" s="440"/>
      <c r="AA155" s="605"/>
      <c r="AB155" s="605"/>
      <c r="AD155" s="290">
        <f>30*G155</f>
        <v>1110</v>
      </c>
    </row>
    <row r="156" spans="1:31" s="290" customFormat="1" ht="16.5" customHeight="1" thickBot="1">
      <c r="A156" s="1604" t="s">
        <v>75</v>
      </c>
      <c r="B156" s="1605"/>
      <c r="C156" s="430"/>
      <c r="D156" s="431"/>
      <c r="E156" s="431"/>
      <c r="F156" s="432"/>
      <c r="G156" s="433">
        <f>G128+G131+G134+G140+G143+G146+G149+G153</f>
        <v>7.5</v>
      </c>
      <c r="H156" s="433">
        <f>H128+H131+H134+H140+H143+H146+H149+H153</f>
        <v>225</v>
      </c>
      <c r="I156" s="431"/>
      <c r="J156" s="432"/>
      <c r="K156" s="432"/>
      <c r="L156" s="431"/>
      <c r="M156" s="434"/>
      <c r="N156" s="435"/>
      <c r="O156" s="436"/>
      <c r="P156" s="437"/>
      <c r="Q156" s="215"/>
      <c r="R156" s="216"/>
      <c r="S156" s="217"/>
      <c r="T156" s="438"/>
      <c r="U156" s="1588"/>
      <c r="V156" s="1572"/>
      <c r="W156" s="439"/>
      <c r="X156" s="1588"/>
      <c r="Y156" s="1572"/>
      <c r="Z156" s="440"/>
      <c r="AA156" s="605"/>
      <c r="AB156" s="605"/>
      <c r="AD156" s="290">
        <f>30*G156</f>
        <v>225</v>
      </c>
      <c r="AE156" s="290" t="s">
        <v>201</v>
      </c>
    </row>
    <row r="157" spans="1:30" s="156" customFormat="1" ht="16.5" thickBot="1">
      <c r="A157" s="1552" t="s">
        <v>76</v>
      </c>
      <c r="B157" s="1587"/>
      <c r="C157" s="441"/>
      <c r="D157" s="441"/>
      <c r="E157" s="441"/>
      <c r="F157" s="442"/>
      <c r="G157" s="443">
        <f aca="true" t="shared" si="8" ref="G157:M157">G123+G126+G129+G132+G135+G138+G141+G144+G147+G150+G151+G154</f>
        <v>29.5</v>
      </c>
      <c r="H157" s="443">
        <f t="shared" si="8"/>
        <v>885</v>
      </c>
      <c r="I157" s="443">
        <f t="shared" si="8"/>
        <v>68</v>
      </c>
      <c r="J157" s="443">
        <f t="shared" si="8"/>
        <v>56</v>
      </c>
      <c r="K157" s="443">
        <f t="shared" si="8"/>
        <v>4</v>
      </c>
      <c r="L157" s="443">
        <f t="shared" si="8"/>
        <v>8</v>
      </c>
      <c r="M157" s="443">
        <f t="shared" si="8"/>
        <v>817</v>
      </c>
      <c r="N157" s="444"/>
      <c r="O157" s="444"/>
      <c r="P157" s="445"/>
      <c r="Q157" s="446"/>
      <c r="R157" s="447"/>
      <c r="S157" s="448"/>
      <c r="T157" s="626">
        <f>SUM(T123:T156)</f>
        <v>0</v>
      </c>
      <c r="U157" s="1606">
        <f>SUM(V123:V156)</f>
        <v>0</v>
      </c>
      <c r="V157" s="1607"/>
      <c r="W157" s="627" t="s">
        <v>204</v>
      </c>
      <c r="X157" s="1608">
        <f>SUM(Y123:Y156)</f>
        <v>0</v>
      </c>
      <c r="Y157" s="1607"/>
      <c r="Z157" s="671" t="s">
        <v>259</v>
      </c>
      <c r="AA157" s="672" t="s">
        <v>260</v>
      </c>
      <c r="AB157" s="628"/>
      <c r="AD157" s="290">
        <f>30*G157</f>
        <v>885</v>
      </c>
    </row>
    <row r="158" spans="1:28" s="156" customFormat="1" ht="16.5" thickBot="1">
      <c r="A158" s="1609" t="s">
        <v>234</v>
      </c>
      <c r="B158" s="1610"/>
      <c r="C158" s="1610"/>
      <c r="D158" s="1610"/>
      <c r="E158" s="1610"/>
      <c r="F158" s="1610"/>
      <c r="G158" s="1610"/>
      <c r="H158" s="1610"/>
      <c r="I158" s="1610"/>
      <c r="J158" s="1610"/>
      <c r="K158" s="1610"/>
      <c r="L158" s="1610"/>
      <c r="M158" s="1610"/>
      <c r="N158" s="1610"/>
      <c r="O158" s="1610"/>
      <c r="P158" s="1610"/>
      <c r="Q158" s="1610"/>
      <c r="R158" s="1610"/>
      <c r="S158" s="1610"/>
      <c r="T158" s="1610"/>
      <c r="U158" s="1610"/>
      <c r="V158" s="1610"/>
      <c r="W158" s="1610"/>
      <c r="X158" s="1610"/>
      <c r="Y158" s="1610"/>
      <c r="Z158" s="1610"/>
      <c r="AA158" s="1611"/>
      <c r="AB158" s="1611"/>
    </row>
    <row r="159" spans="1:33" s="286" customFormat="1" ht="16.5" thickBot="1">
      <c r="A159" s="629" t="s">
        <v>232</v>
      </c>
      <c r="B159" s="630" t="s">
        <v>19</v>
      </c>
      <c r="C159" s="203"/>
      <c r="D159" s="203" t="s">
        <v>270</v>
      </c>
      <c r="E159" s="203"/>
      <c r="F159" s="195"/>
      <c r="G159" s="631">
        <v>16.5</v>
      </c>
      <c r="H159" s="631">
        <f>G159*30</f>
        <v>495</v>
      </c>
      <c r="I159" s="632">
        <f>J159+L159</f>
        <v>0</v>
      </c>
      <c r="J159" s="632"/>
      <c r="K159" s="632"/>
      <c r="L159" s="632"/>
      <c r="M159" s="633"/>
      <c r="N159" s="634"/>
      <c r="O159" s="635"/>
      <c r="P159" s="633"/>
      <c r="Q159" s="634"/>
      <c r="R159" s="635"/>
      <c r="S159" s="636"/>
      <c r="T159" s="637"/>
      <c r="U159" s="1565"/>
      <c r="V159" s="1566"/>
      <c r="W159" s="192"/>
      <c r="X159" s="1565"/>
      <c r="Y159" s="1566"/>
      <c r="Z159" s="582"/>
      <c r="AA159" s="606"/>
      <c r="AB159" s="606"/>
      <c r="AF159" s="286">
        <v>28</v>
      </c>
      <c r="AG159" s="286">
        <v>4</v>
      </c>
    </row>
    <row r="160" spans="1:33" s="156" customFormat="1" ht="38.25" customHeight="1" thickBot="1">
      <c r="A160" s="719" t="s">
        <v>233</v>
      </c>
      <c r="B160" s="451" t="s">
        <v>80</v>
      </c>
      <c r="C160" s="452"/>
      <c r="D160" s="453" t="s">
        <v>270</v>
      </c>
      <c r="E160" s="453"/>
      <c r="F160" s="454"/>
      <c r="G160" s="455">
        <v>3</v>
      </c>
      <c r="H160" s="455">
        <f>G160*30</f>
        <v>90</v>
      </c>
      <c r="I160" s="146"/>
      <c r="J160" s="147"/>
      <c r="K160" s="147"/>
      <c r="L160" s="147"/>
      <c r="M160" s="148"/>
      <c r="N160" s="149"/>
      <c r="O160" s="150"/>
      <c r="P160" s="151"/>
      <c r="Q160" s="149"/>
      <c r="R160" s="150"/>
      <c r="S160" s="152"/>
      <c r="T160" s="153"/>
      <c r="U160" s="1612"/>
      <c r="V160" s="1613"/>
      <c r="W160" s="639"/>
      <c r="X160" s="1612"/>
      <c r="Y160" s="1613"/>
      <c r="Z160" s="640"/>
      <c r="AA160" s="641"/>
      <c r="AB160" s="641"/>
      <c r="AF160" s="156">
        <v>24</v>
      </c>
      <c r="AG160" s="156">
        <v>2</v>
      </c>
    </row>
    <row r="161" spans="1:28" s="156" customFormat="1" ht="16.5" thickBot="1">
      <c r="A161" s="1614" t="s">
        <v>32</v>
      </c>
      <c r="B161" s="1615"/>
      <c r="C161" s="456"/>
      <c r="D161" s="441"/>
      <c r="E161" s="441"/>
      <c r="F161" s="442"/>
      <c r="G161" s="457">
        <f>SUM(G159:G160)</f>
        <v>19.5</v>
      </c>
      <c r="H161" s="457">
        <f aca="true" t="shared" si="9" ref="H161:M161">SUM(H159:H160)</f>
        <v>585</v>
      </c>
      <c r="I161" s="457">
        <f t="shared" si="9"/>
        <v>0</v>
      </c>
      <c r="J161" s="457">
        <f t="shared" si="9"/>
        <v>0</v>
      </c>
      <c r="K161" s="457">
        <f t="shared" si="9"/>
        <v>0</v>
      </c>
      <c r="L161" s="457">
        <f t="shared" si="9"/>
        <v>0</v>
      </c>
      <c r="M161" s="457">
        <f t="shared" si="9"/>
        <v>0</v>
      </c>
      <c r="N161" s="458"/>
      <c r="O161" s="459"/>
      <c r="P161" s="460"/>
      <c r="Q161" s="458"/>
      <c r="R161" s="459"/>
      <c r="S161" s="461"/>
      <c r="T161" s="449">
        <f aca="true" t="shared" si="10" ref="T161:Z161">SUM(T159:T160)</f>
        <v>0</v>
      </c>
      <c r="U161" s="1616">
        <f>SUM(V159:V160)</f>
        <v>0</v>
      </c>
      <c r="V161" s="1617"/>
      <c r="W161" s="638">
        <f t="shared" si="10"/>
        <v>0</v>
      </c>
      <c r="X161" s="1608">
        <f>SUM(Y159:Y160)</f>
        <v>0</v>
      </c>
      <c r="Y161" s="1618"/>
      <c r="Z161" s="642">
        <f t="shared" si="10"/>
        <v>0</v>
      </c>
      <c r="AA161" s="643">
        <f>SUM(AB159:AB160)</f>
        <v>0</v>
      </c>
      <c r="AB161" s="643"/>
    </row>
    <row r="162" spans="1:28" s="156" customFormat="1" ht="16.5" thickBot="1">
      <c r="A162" s="462"/>
      <c r="B162" s="463"/>
      <c r="C162" s="464"/>
      <c r="D162" s="464"/>
      <c r="E162" s="464"/>
      <c r="F162" s="465"/>
      <c r="G162" s="466"/>
      <c r="H162" s="466"/>
      <c r="I162" s="467"/>
      <c r="J162" s="467"/>
      <c r="K162" s="649"/>
      <c r="L162" s="649"/>
      <c r="M162" s="650"/>
      <c r="N162" s="651"/>
      <c r="O162" s="649"/>
      <c r="P162" s="650"/>
      <c r="Q162" s="651"/>
      <c r="R162" s="649"/>
      <c r="S162" s="652"/>
      <c r="T162" s="450"/>
      <c r="U162" s="1588"/>
      <c r="V162" s="1572"/>
      <c r="W162" s="450"/>
      <c r="X162" s="1588"/>
      <c r="Y162" s="1572"/>
      <c r="Z162" s="596"/>
      <c r="AA162" s="605"/>
      <c r="AB162" s="605"/>
    </row>
    <row r="163" spans="1:28" s="156" customFormat="1" ht="16.5" thickBot="1">
      <c r="A163" s="1619" t="s">
        <v>32</v>
      </c>
      <c r="B163" s="1620"/>
      <c r="C163" s="468"/>
      <c r="D163" s="468"/>
      <c r="E163" s="468"/>
      <c r="F163" s="469"/>
      <c r="G163" s="470">
        <f>G164+G165</f>
        <v>227.5</v>
      </c>
      <c r="H163" s="470">
        <f>H164+H165</f>
        <v>6735</v>
      </c>
      <c r="I163" s="468"/>
      <c r="J163" s="468"/>
      <c r="K163" s="473"/>
      <c r="L163" s="473"/>
      <c r="M163" s="644"/>
      <c r="N163" s="645"/>
      <c r="O163" s="646"/>
      <c r="P163" s="647"/>
      <c r="Q163" s="645"/>
      <c r="R163" s="646"/>
      <c r="S163" s="648"/>
      <c r="T163" s="654"/>
      <c r="U163" s="1588"/>
      <c r="V163" s="1572"/>
      <c r="W163" s="471"/>
      <c r="X163" s="1588"/>
      <c r="Y163" s="1572"/>
      <c r="Z163" s="597"/>
      <c r="AA163" s="605"/>
      <c r="AB163" s="605"/>
    </row>
    <row r="164" spans="1:28" s="156" customFormat="1" ht="16.5" thickBot="1">
      <c r="A164" s="1621" t="s">
        <v>75</v>
      </c>
      <c r="B164" s="1622"/>
      <c r="C164" s="472"/>
      <c r="D164" s="473"/>
      <c r="E164" s="473"/>
      <c r="F164" s="474"/>
      <c r="G164" s="475">
        <f>G24+G48+G118+G156</f>
        <v>77</v>
      </c>
      <c r="H164" s="475">
        <f>H24+H48+H118+H156</f>
        <v>2220</v>
      </c>
      <c r="I164" s="474"/>
      <c r="J164" s="474"/>
      <c r="K164" s="474"/>
      <c r="L164" s="474"/>
      <c r="M164" s="476"/>
      <c r="N164" s="477"/>
      <c r="O164" s="478"/>
      <c r="P164" s="479"/>
      <c r="Q164" s="477"/>
      <c r="R164" s="478"/>
      <c r="S164" s="480"/>
      <c r="T164" s="653"/>
      <c r="U164" s="1571"/>
      <c r="V164" s="1572"/>
      <c r="W164" s="656"/>
      <c r="X164" s="1588"/>
      <c r="Y164" s="1572"/>
      <c r="Z164" s="657"/>
      <c r="AA164" s="605"/>
      <c r="AB164" s="605"/>
    </row>
    <row r="165" spans="1:28" s="286" customFormat="1" ht="16.5" thickBot="1">
      <c r="A165" s="1591" t="s">
        <v>76</v>
      </c>
      <c r="B165" s="1592"/>
      <c r="C165" s="481"/>
      <c r="D165" s="482"/>
      <c r="E165" s="482"/>
      <c r="F165" s="483"/>
      <c r="G165" s="484">
        <f>G25+G49+G119+G157+G161</f>
        <v>150.5</v>
      </c>
      <c r="H165" s="484">
        <f aca="true" t="shared" si="11" ref="H165:M165">H25+H49+H119+H157+H161</f>
        <v>4515</v>
      </c>
      <c r="I165" s="484">
        <f t="shared" si="11"/>
        <v>288</v>
      </c>
      <c r="J165" s="484">
        <f t="shared" si="11"/>
        <v>212</v>
      </c>
      <c r="K165" s="484">
        <f t="shared" si="11"/>
        <v>12</v>
      </c>
      <c r="L165" s="484">
        <f t="shared" si="11"/>
        <v>64</v>
      </c>
      <c r="M165" s="484">
        <f t="shared" si="11"/>
        <v>3642</v>
      </c>
      <c r="N165" s="485"/>
      <c r="O165" s="486"/>
      <c r="P165" s="487"/>
      <c r="Q165" s="485"/>
      <c r="R165" s="486"/>
      <c r="S165" s="488"/>
      <c r="T165" s="489" t="s">
        <v>256</v>
      </c>
      <c r="U165" s="1623" t="s">
        <v>225</v>
      </c>
      <c r="V165" s="1624"/>
      <c r="W165" s="490" t="s">
        <v>226</v>
      </c>
      <c r="X165" s="1625" t="s">
        <v>224</v>
      </c>
      <c r="Y165" s="1624"/>
      <c r="Z165" s="673" t="s">
        <v>261</v>
      </c>
      <c r="AA165" s="674" t="s">
        <v>262</v>
      </c>
      <c r="AB165" s="655"/>
    </row>
    <row r="166" spans="1:28" s="286" customFormat="1" ht="16.5" thickBot="1">
      <c r="A166" s="1552"/>
      <c r="B166" s="1553"/>
      <c r="C166" s="491"/>
      <c r="D166" s="492"/>
      <c r="E166" s="492"/>
      <c r="F166" s="493"/>
      <c r="G166" s="494"/>
      <c r="H166" s="495"/>
      <c r="I166" s="495"/>
      <c r="J166" s="495"/>
      <c r="K166" s="495"/>
      <c r="L166" s="495"/>
      <c r="M166" s="496"/>
      <c r="N166" s="497"/>
      <c r="O166" s="498"/>
      <c r="P166" s="499"/>
      <c r="Q166" s="497"/>
      <c r="R166" s="498"/>
      <c r="S166" s="500"/>
      <c r="T166" s="662"/>
      <c r="U166" s="1482"/>
      <c r="V166" s="1483"/>
      <c r="W166" s="676"/>
      <c r="X166" s="1361"/>
      <c r="Y166" s="1410"/>
      <c r="Z166" s="676"/>
      <c r="AA166" s="663"/>
      <c r="AB166" s="660"/>
    </row>
    <row r="167" spans="1:29" s="156" customFormat="1" ht="16.5" thickBot="1">
      <c r="A167" s="1626" t="s">
        <v>29</v>
      </c>
      <c r="B167" s="1626"/>
      <c r="C167" s="1627"/>
      <c r="D167" s="1627"/>
      <c r="E167" s="1627"/>
      <c r="F167" s="1627"/>
      <c r="G167" s="1627"/>
      <c r="H167" s="1627"/>
      <c r="I167" s="1627"/>
      <c r="J167" s="1627"/>
      <c r="K167" s="1627"/>
      <c r="L167" s="1627"/>
      <c r="M167" s="1628"/>
      <c r="N167" s="502"/>
      <c r="O167" s="501"/>
      <c r="P167" s="503"/>
      <c r="Q167" s="502"/>
      <c r="R167" s="501"/>
      <c r="S167" s="503"/>
      <c r="T167" s="60">
        <f>COUNTIF($C11:$C154,1)</f>
        <v>4</v>
      </c>
      <c r="U167" s="1629">
        <f>COUNTIF(C11:C154,2)</f>
        <v>5</v>
      </c>
      <c r="V167" s="1629"/>
      <c r="W167" s="60">
        <f>COUNTIF($C11:$C154,3)</f>
        <v>4</v>
      </c>
      <c r="X167" s="1629">
        <f>COUNTIF($C$11:$C$154,4)</f>
        <v>4</v>
      </c>
      <c r="Y167" s="1629"/>
      <c r="Z167" s="599">
        <f>COUNTIF($C$11:$C$154,"=5")</f>
        <v>4</v>
      </c>
      <c r="AA167" s="658">
        <f>COUNTIF($C$11:$C$154,"=6")</f>
        <v>2</v>
      </c>
      <c r="AB167" s="659"/>
      <c r="AC167" s="504"/>
    </row>
    <row r="168" spans="1:29" s="156" customFormat="1" ht="15.75">
      <c r="A168" s="1626" t="s">
        <v>30</v>
      </c>
      <c r="B168" s="1626"/>
      <c r="C168" s="1626"/>
      <c r="D168" s="1626"/>
      <c r="E168" s="1626"/>
      <c r="F168" s="1626"/>
      <c r="G168" s="1626"/>
      <c r="H168" s="1626"/>
      <c r="I168" s="1626"/>
      <c r="J168" s="1626"/>
      <c r="K168" s="1626"/>
      <c r="L168" s="1626"/>
      <c r="M168" s="1630"/>
      <c r="N168" s="502"/>
      <c r="O168" s="501"/>
      <c r="P168" s="503"/>
      <c r="Q168" s="502"/>
      <c r="R168" s="501"/>
      <c r="S168" s="503"/>
      <c r="T168" s="60">
        <f>COUNTIF($D11:$D154,1)</f>
        <v>1</v>
      </c>
      <c r="U168" s="1631">
        <f>COUNTIF($D$11:$D$154,2)</f>
        <v>2</v>
      </c>
      <c r="V168" s="1631"/>
      <c r="W168" s="103">
        <f>COUNTIF($D$11:$D$154,3)</f>
        <v>3</v>
      </c>
      <c r="X168" s="1631">
        <f>COUNTIF($D$11:$D$154,4)</f>
        <v>3</v>
      </c>
      <c r="Y168" s="1631"/>
      <c r="Z168" s="600">
        <f>COUNTIF($D$11:$D$154,"=5")</f>
        <v>3</v>
      </c>
      <c r="AA168" s="600">
        <f>COUNTIF($D$11:$D$154,"=6")</f>
        <v>7</v>
      </c>
      <c r="AB168" s="598"/>
      <c r="AC168" s="504"/>
    </row>
    <row r="169" spans="1:28" s="156" customFormat="1" ht="15.75">
      <c r="A169" s="1626" t="s">
        <v>31</v>
      </c>
      <c r="B169" s="1626"/>
      <c r="C169" s="1626"/>
      <c r="D169" s="1626"/>
      <c r="E169" s="1626"/>
      <c r="F169" s="1626"/>
      <c r="G169" s="1626"/>
      <c r="H169" s="1626"/>
      <c r="I169" s="1626"/>
      <c r="J169" s="1626"/>
      <c r="K169" s="1626"/>
      <c r="L169" s="1626"/>
      <c r="M169" s="1630"/>
      <c r="N169" s="502"/>
      <c r="O169" s="501"/>
      <c r="P169" s="503"/>
      <c r="Q169" s="502"/>
      <c r="R169" s="501"/>
      <c r="S169" s="503"/>
      <c r="T169" s="231"/>
      <c r="U169" s="1631">
        <f>COUNTIF($F$11:$F$154,2)</f>
        <v>0</v>
      </c>
      <c r="V169" s="1631"/>
      <c r="W169" s="103">
        <f>COUNTIF($F$11:$F$154,3)</f>
        <v>0</v>
      </c>
      <c r="X169" s="1631">
        <f>COUNTIF($F$11:$F$154,4)</f>
        <v>2</v>
      </c>
      <c r="Y169" s="1631"/>
      <c r="Z169" s="600">
        <f>COUNTIF($F$11:$F$154,"=6")</f>
        <v>1</v>
      </c>
      <c r="AA169" s="601">
        <f>COUNTIF($F$11:$F$152,"=6")</f>
        <v>1</v>
      </c>
      <c r="AB169" s="352"/>
    </row>
    <row r="170" spans="1:28" s="156" customFormat="1" ht="16.5" thickBot="1">
      <c r="A170" s="1632" t="s">
        <v>49</v>
      </c>
      <c r="B170" s="1632"/>
      <c r="C170" s="1632"/>
      <c r="D170" s="1632"/>
      <c r="E170" s="1632"/>
      <c r="F170" s="1632"/>
      <c r="G170" s="1632"/>
      <c r="H170" s="1632"/>
      <c r="I170" s="1632"/>
      <c r="J170" s="1632"/>
      <c r="K170" s="1632"/>
      <c r="L170" s="1632"/>
      <c r="M170" s="1633"/>
      <c r="N170" s="507"/>
      <c r="O170" s="505"/>
      <c r="P170" s="506"/>
      <c r="Q170" s="507"/>
      <c r="R170" s="505"/>
      <c r="S170" s="506"/>
      <c r="T170" s="508"/>
      <c r="U170" s="1634"/>
      <c r="V170" s="1634"/>
      <c r="W170" s="509"/>
      <c r="X170" s="1634"/>
      <c r="Y170" s="1634"/>
      <c r="Z170" s="509"/>
      <c r="AA170" s="1634"/>
      <c r="AB170" s="1635"/>
    </row>
    <row r="171" spans="1:28" s="156" customFormat="1" ht="16.5" thickBot="1">
      <c r="A171" s="145"/>
      <c r="B171" s="505"/>
      <c r="C171" s="510"/>
      <c r="D171" s="510"/>
      <c r="E171" s="510"/>
      <c r="F171" s="505"/>
      <c r="G171" s="505"/>
      <c r="H171" s="505"/>
      <c r="I171" s="505"/>
      <c r="J171" s="505"/>
      <c r="K171" s="1636" t="s">
        <v>59</v>
      </c>
      <c r="L171" s="1637"/>
      <c r="M171" s="1638"/>
      <c r="N171" s="511"/>
      <c r="O171" s="512"/>
      <c r="P171" s="513"/>
      <c r="Q171" s="511"/>
      <c r="R171" s="512"/>
      <c r="S171" s="514"/>
      <c r="T171" s="1639" t="s">
        <v>263</v>
      </c>
      <c r="U171" s="1640"/>
      <c r="V171" s="1640"/>
      <c r="W171" s="1639" t="s">
        <v>263</v>
      </c>
      <c r="X171" s="1640"/>
      <c r="Y171" s="1640"/>
      <c r="Z171" s="1639" t="s">
        <v>264</v>
      </c>
      <c r="AA171" s="1640"/>
      <c r="AB171" s="1641"/>
    </row>
    <row r="172" spans="1:28" s="156" customFormat="1" ht="16.5" customHeight="1" thickBot="1">
      <c r="A172" s="1642"/>
      <c r="B172" s="1642"/>
      <c r="C172" s="1642"/>
      <c r="D172" s="1642"/>
      <c r="E172" s="1642"/>
      <c r="F172" s="1642"/>
      <c r="G172" s="1642"/>
      <c r="H172" s="1642"/>
      <c r="I172" s="1642"/>
      <c r="J172" s="1642"/>
      <c r="K172" s="1642"/>
      <c r="L172" s="1642"/>
      <c r="M172" s="1643"/>
      <c r="N172" s="515"/>
      <c r="O172" s="515"/>
      <c r="P172" s="515"/>
      <c r="Q172" s="515"/>
      <c r="R172" s="515"/>
      <c r="S172" s="515"/>
      <c r="T172" s="1571"/>
      <c r="U172" s="1644"/>
      <c r="V172" s="1644"/>
      <c r="W172" s="1645"/>
      <c r="X172" s="1645"/>
      <c r="Y172" s="1645"/>
      <c r="Z172" s="1645"/>
      <c r="AA172" s="1645"/>
      <c r="AB172" s="1646"/>
    </row>
    <row r="173" spans="1:28" s="156" customFormat="1" ht="18.75">
      <c r="A173" s="516"/>
      <c r="B173" s="517"/>
      <c r="C173" s="157"/>
      <c r="D173" s="157"/>
      <c r="E173" s="157"/>
      <c r="F173" s="518"/>
      <c r="G173" s="518"/>
      <c r="H173" s="518"/>
      <c r="I173" s="518"/>
      <c r="J173" s="518"/>
      <c r="K173" s="518"/>
      <c r="L173" s="519"/>
      <c r="T173" s="1647">
        <f>G33+G19+G29+G32+G36+G43+G39+G40++G46+G69+G93+G105</f>
        <v>44</v>
      </c>
      <c r="U173" s="1648"/>
      <c r="V173" s="1648"/>
      <c r="W173" s="1647">
        <f>G77+G53+G57+G58+G61+G66+G70+G73+G76+G80+G83+G96+G99+G106+G109+G129</f>
        <v>41.5</v>
      </c>
      <c r="X173" s="1648"/>
      <c r="Y173" s="1648"/>
      <c r="Z173" s="1647">
        <f>G13+G54+G87+G90+G102+G110+G116+G126+G135+G138+G141+G154+G147+G144+G151+G152+G161+G123+G132+G150</f>
        <v>61.5</v>
      </c>
      <c r="AA173" s="1648"/>
      <c r="AB173" s="1649"/>
    </row>
    <row r="174" spans="1:28" s="156" customFormat="1" ht="15.75">
      <c r="A174" s="1650"/>
      <c r="B174" s="1650"/>
      <c r="C174" s="1650"/>
      <c r="D174" s="1650"/>
      <c r="E174" s="520"/>
      <c r="F174" s="521"/>
      <c r="G174" s="521"/>
      <c r="H174" s="1651"/>
      <c r="I174" s="1651"/>
      <c r="J174" s="1651"/>
      <c r="K174" s="1651"/>
      <c r="L174" s="1651"/>
      <c r="M174" s="1651"/>
      <c r="N174" s="207"/>
      <c r="O174" s="207"/>
      <c r="P174" s="207"/>
      <c r="Q174" s="207"/>
      <c r="R174" s="207"/>
      <c r="S174" s="207"/>
      <c r="T174" s="1652">
        <f>T173+W173+Z173</f>
        <v>147</v>
      </c>
      <c r="U174" s="1652"/>
      <c r="V174" s="1652"/>
      <c r="W174" s="1652"/>
      <c r="X174" s="1652"/>
      <c r="Y174" s="1652"/>
      <c r="Z174" s="1652"/>
      <c r="AA174" s="1652"/>
      <c r="AB174" s="1652"/>
    </row>
    <row r="175" spans="1:28" s="156" customFormat="1" ht="18.75">
      <c r="A175" s="516"/>
      <c r="B175" s="522"/>
      <c r="C175" s="523"/>
      <c r="D175" s="523"/>
      <c r="E175" s="523"/>
      <c r="F175" s="521"/>
      <c r="G175" s="521"/>
      <c r="H175" s="521"/>
      <c r="I175" s="521"/>
      <c r="J175" s="521"/>
      <c r="K175" s="521"/>
      <c r="L175" s="524"/>
      <c r="M175" s="525"/>
      <c r="N175" s="525"/>
      <c r="O175" s="525"/>
      <c r="P175" s="525"/>
      <c r="Q175" s="525"/>
      <c r="R175" s="525"/>
      <c r="S175" s="525"/>
      <c r="T175" s="526"/>
      <c r="U175" s="526"/>
      <c r="V175" s="526"/>
      <c r="W175" s="526"/>
      <c r="X175" s="526"/>
      <c r="Y175" s="526"/>
      <c r="Z175" s="526"/>
      <c r="AA175" s="526"/>
      <c r="AB175" s="526"/>
    </row>
    <row r="176" spans="1:28" s="156" customFormat="1" ht="15.75">
      <c r="A176" s="1653"/>
      <c r="B176" s="1653"/>
      <c r="C176" s="1653"/>
      <c r="D176" s="1653"/>
      <c r="E176" s="527"/>
      <c r="F176" s="528"/>
      <c r="G176" s="528"/>
      <c r="H176" s="1651"/>
      <c r="I176" s="1651"/>
      <c r="J176" s="1651"/>
      <c r="K176" s="1651"/>
      <c r="L176" s="1651"/>
      <c r="M176" s="1651"/>
      <c r="N176" s="207"/>
      <c r="O176" s="207"/>
      <c r="P176" s="207"/>
      <c r="Q176" s="207"/>
      <c r="R176" s="207"/>
      <c r="S176" s="207"/>
      <c r="T176" s="1654"/>
      <c r="U176" s="1654"/>
      <c r="V176" s="1654"/>
      <c r="W176" s="1654"/>
      <c r="X176" s="1654"/>
      <c r="Y176" s="1654"/>
      <c r="Z176" s="1654"/>
      <c r="AA176" s="1654"/>
      <c r="AB176" s="1654"/>
    </row>
    <row r="177" spans="1:28" s="156" customFormat="1" ht="15.75">
      <c r="A177" s="1653"/>
      <c r="B177" s="1653"/>
      <c r="C177" s="1653"/>
      <c r="D177" s="1653"/>
      <c r="E177" s="527"/>
      <c r="F177" s="528"/>
      <c r="G177" s="528"/>
      <c r="H177" s="1653"/>
      <c r="I177" s="1653"/>
      <c r="J177" s="1653"/>
      <c r="K177" s="1653"/>
      <c r="L177" s="1653"/>
      <c r="M177" s="1653"/>
      <c r="N177" s="527"/>
      <c r="O177" s="527"/>
      <c r="P177" s="527"/>
      <c r="Q177" s="527"/>
      <c r="R177" s="527"/>
      <c r="S177" s="527"/>
      <c r="T177" s="1655"/>
      <c r="U177" s="1655"/>
      <c r="V177" s="1655"/>
      <c r="W177" s="1655"/>
      <c r="X177" s="1655"/>
      <c r="Y177" s="1655"/>
      <c r="Z177" s="1655"/>
      <c r="AA177" s="1655"/>
      <c r="AB177" s="1655"/>
    </row>
    <row r="178" spans="1:28" s="156" customFormat="1" ht="18.75">
      <c r="A178" s="516"/>
      <c r="B178" s="522"/>
      <c r="C178" s="523"/>
      <c r="D178" s="523"/>
      <c r="E178" s="523"/>
      <c r="F178" s="521"/>
      <c r="G178" s="521"/>
      <c r="H178" s="521"/>
      <c r="I178" s="521"/>
      <c r="J178" s="521"/>
      <c r="K178" s="521"/>
      <c r="L178" s="524"/>
      <c r="M178" s="525"/>
      <c r="N178" s="525"/>
      <c r="O178" s="525"/>
      <c r="P178" s="525"/>
      <c r="Q178" s="525"/>
      <c r="R178" s="525"/>
      <c r="S178" s="525"/>
      <c r="T178" s="526"/>
      <c r="U178" s="526"/>
      <c r="V178" s="526"/>
      <c r="W178" s="526"/>
      <c r="X178" s="526"/>
      <c r="Y178" s="526"/>
      <c r="Z178" s="526"/>
      <c r="AA178" s="526"/>
      <c r="AB178" s="526"/>
    </row>
    <row r="179" spans="1:28" s="156" customFormat="1" ht="18.75">
      <c r="A179" s="516"/>
      <c r="B179" s="522"/>
      <c r="C179" s="523"/>
      <c r="D179" s="523"/>
      <c r="E179" s="523"/>
      <c r="F179" s="521"/>
      <c r="G179" s="521"/>
      <c r="H179" s="521"/>
      <c r="I179" s="521"/>
      <c r="J179" s="521"/>
      <c r="K179" s="521"/>
      <c r="L179" s="524"/>
      <c r="M179" s="525"/>
      <c r="N179" s="525"/>
      <c r="O179" s="525"/>
      <c r="P179" s="525"/>
      <c r="Q179" s="525"/>
      <c r="R179" s="525"/>
      <c r="S179" s="525"/>
      <c r="T179" s="526"/>
      <c r="U179" s="526"/>
      <c r="V179" s="526"/>
      <c r="W179" s="526"/>
      <c r="X179" s="526"/>
      <c r="Y179" s="526"/>
      <c r="Z179" s="526"/>
      <c r="AA179" s="526"/>
      <c r="AB179" s="526"/>
    </row>
    <row r="180" spans="1:28" s="156" customFormat="1" ht="18.75">
      <c r="A180" s="516"/>
      <c r="B180" s="522"/>
      <c r="C180" s="523"/>
      <c r="D180" s="523"/>
      <c r="E180" s="523"/>
      <c r="F180" s="521"/>
      <c r="G180" s="521"/>
      <c r="H180" s="521"/>
      <c r="I180" s="521"/>
      <c r="J180" s="521"/>
      <c r="K180" s="521"/>
      <c r="L180" s="524"/>
      <c r="M180" s="525"/>
      <c r="N180" s="525"/>
      <c r="O180" s="525"/>
      <c r="P180" s="525"/>
      <c r="Q180" s="525"/>
      <c r="R180" s="525"/>
      <c r="S180" s="525"/>
      <c r="T180" s="526"/>
      <c r="U180" s="526"/>
      <c r="V180" s="526"/>
      <c r="W180" s="526"/>
      <c r="X180" s="526"/>
      <c r="Y180" s="526"/>
      <c r="Z180" s="526"/>
      <c r="AA180" s="526"/>
      <c r="AB180" s="526"/>
    </row>
    <row r="181" spans="1:28" s="156" customFormat="1" ht="18.75">
      <c r="A181" s="516"/>
      <c r="B181" s="522"/>
      <c r="C181" s="523"/>
      <c r="D181" s="523"/>
      <c r="E181" s="523"/>
      <c r="F181" s="521"/>
      <c r="G181" s="521"/>
      <c r="H181" s="521"/>
      <c r="I181" s="521"/>
      <c r="J181" s="521"/>
      <c r="K181" s="521"/>
      <c r="L181" s="524"/>
      <c r="M181" s="525"/>
      <c r="N181" s="525"/>
      <c r="O181" s="525"/>
      <c r="P181" s="525"/>
      <c r="Q181" s="525"/>
      <c r="R181" s="525"/>
      <c r="S181" s="525"/>
      <c r="T181" s="526"/>
      <c r="U181" s="526"/>
      <c r="V181" s="526"/>
      <c r="W181" s="526"/>
      <c r="X181" s="526"/>
      <c r="Y181" s="526"/>
      <c r="Z181" s="526"/>
      <c r="AA181" s="526"/>
      <c r="AB181" s="526"/>
    </row>
    <row r="182" spans="2:28" ht="18">
      <c r="B182" s="530"/>
      <c r="C182" s="531"/>
      <c r="D182" s="531"/>
      <c r="E182" s="531"/>
      <c r="F182" s="532"/>
      <c r="G182" s="532"/>
      <c r="H182" s="532"/>
      <c r="I182" s="532"/>
      <c r="J182" s="532"/>
      <c r="K182" s="532"/>
      <c r="L182" s="533"/>
      <c r="M182" s="534"/>
      <c r="N182" s="534"/>
      <c r="O182" s="534"/>
      <c r="P182" s="534"/>
      <c r="Q182" s="534"/>
      <c r="R182" s="534"/>
      <c r="S182" s="534"/>
      <c r="T182" s="535"/>
      <c r="U182" s="535"/>
      <c r="V182" s="535"/>
      <c r="W182" s="535"/>
      <c r="X182" s="535"/>
      <c r="Y182" s="535"/>
      <c r="Z182" s="535"/>
      <c r="AA182" s="535"/>
      <c r="AB182" s="535"/>
    </row>
    <row r="183" spans="2:28" ht="18">
      <c r="B183" s="530"/>
      <c r="C183" s="531"/>
      <c r="D183" s="531"/>
      <c r="E183" s="531"/>
      <c r="F183" s="532"/>
      <c r="G183" s="532"/>
      <c r="H183" s="532"/>
      <c r="I183" s="532"/>
      <c r="J183" s="532"/>
      <c r="K183" s="532"/>
      <c r="L183" s="533"/>
      <c r="M183" s="534"/>
      <c r="N183" s="534"/>
      <c r="O183" s="534"/>
      <c r="P183" s="534"/>
      <c r="Q183" s="534"/>
      <c r="R183" s="534"/>
      <c r="S183" s="534"/>
      <c r="T183" s="535"/>
      <c r="U183" s="535"/>
      <c r="V183" s="535"/>
      <c r="W183" s="535"/>
      <c r="X183" s="535"/>
      <c r="Y183" s="535"/>
      <c r="Z183" s="535"/>
      <c r="AA183" s="535"/>
      <c r="AB183" s="535"/>
    </row>
    <row r="184" spans="2:28" ht="18">
      <c r="B184" s="530"/>
      <c r="C184" s="531"/>
      <c r="D184" s="531"/>
      <c r="E184" s="531"/>
      <c r="F184" s="532"/>
      <c r="G184" s="532"/>
      <c r="H184" s="532"/>
      <c r="I184" s="532"/>
      <c r="J184" s="532"/>
      <c r="K184" s="532"/>
      <c r="L184" s="533"/>
      <c r="M184" s="534"/>
      <c r="N184" s="534"/>
      <c r="O184" s="534"/>
      <c r="P184" s="534"/>
      <c r="Q184" s="534"/>
      <c r="R184" s="534"/>
      <c r="S184" s="534"/>
      <c r="T184" s="535"/>
      <c r="U184" s="535"/>
      <c r="V184" s="535"/>
      <c r="W184" s="535"/>
      <c r="X184" s="535"/>
      <c r="Y184" s="535"/>
      <c r="Z184" s="535"/>
      <c r="AA184" s="535"/>
      <c r="AB184" s="535"/>
    </row>
    <row r="185" spans="2:28" ht="18">
      <c r="B185" s="530"/>
      <c r="C185" s="531"/>
      <c r="D185" s="531"/>
      <c r="E185" s="531"/>
      <c r="F185" s="532"/>
      <c r="G185" s="532"/>
      <c r="H185" s="532"/>
      <c r="I185" s="532"/>
      <c r="J185" s="532"/>
      <c r="K185" s="532"/>
      <c r="L185" s="533"/>
      <c r="M185" s="534"/>
      <c r="N185" s="534"/>
      <c r="O185" s="534"/>
      <c r="P185" s="534"/>
      <c r="Q185" s="534"/>
      <c r="R185" s="534"/>
      <c r="S185" s="534"/>
      <c r="T185" s="535"/>
      <c r="U185" s="535"/>
      <c r="V185" s="535"/>
      <c r="W185" s="535"/>
      <c r="X185" s="535"/>
      <c r="Y185" s="535"/>
      <c r="Z185" s="535"/>
      <c r="AA185" s="535"/>
      <c r="AB185" s="535"/>
    </row>
    <row r="186" spans="2:28" ht="18">
      <c r="B186" s="530"/>
      <c r="C186" s="531"/>
      <c r="D186" s="531"/>
      <c r="E186" s="531"/>
      <c r="F186" s="532"/>
      <c r="G186" s="532"/>
      <c r="H186" s="532"/>
      <c r="I186" s="532"/>
      <c r="J186" s="532"/>
      <c r="K186" s="532"/>
      <c r="L186" s="533"/>
      <c r="M186" s="534"/>
      <c r="N186" s="534"/>
      <c r="O186" s="534"/>
      <c r="P186" s="534"/>
      <c r="Q186" s="534"/>
      <c r="R186" s="534"/>
      <c r="S186" s="534"/>
      <c r="T186" s="535"/>
      <c r="U186" s="535"/>
      <c r="V186" s="535"/>
      <c r="W186" s="535"/>
      <c r="X186" s="535"/>
      <c r="Y186" s="535"/>
      <c r="Z186" s="535"/>
      <c r="AA186" s="535"/>
      <c r="AB186" s="535"/>
    </row>
    <row r="187" spans="2:28" ht="18">
      <c r="B187" s="530"/>
      <c r="C187" s="531"/>
      <c r="D187" s="531"/>
      <c r="E187" s="531"/>
      <c r="F187" s="532"/>
      <c r="G187" s="532"/>
      <c r="H187" s="532"/>
      <c r="I187" s="532"/>
      <c r="J187" s="532"/>
      <c r="K187" s="532"/>
      <c r="L187" s="533"/>
      <c r="M187" s="534"/>
      <c r="N187" s="534"/>
      <c r="O187" s="534"/>
      <c r="P187" s="534"/>
      <c r="Q187" s="534"/>
      <c r="R187" s="534"/>
      <c r="S187" s="534"/>
      <c r="T187" s="535"/>
      <c r="U187" s="535"/>
      <c r="V187" s="535"/>
      <c r="W187" s="535"/>
      <c r="X187" s="535"/>
      <c r="Y187" s="535"/>
      <c r="Z187" s="535"/>
      <c r="AA187" s="535"/>
      <c r="AB187" s="535"/>
    </row>
    <row r="188" spans="2:28" ht="18">
      <c r="B188" s="530"/>
      <c r="C188" s="531"/>
      <c r="D188" s="531"/>
      <c r="E188" s="531"/>
      <c r="F188" s="532"/>
      <c r="G188" s="532"/>
      <c r="H188" s="532"/>
      <c r="I188" s="532"/>
      <c r="J188" s="532"/>
      <c r="K188" s="532"/>
      <c r="L188" s="533"/>
      <c r="M188" s="534"/>
      <c r="N188" s="534"/>
      <c r="O188" s="534"/>
      <c r="P188" s="534"/>
      <c r="Q188" s="534"/>
      <c r="R188" s="534"/>
      <c r="S188" s="534"/>
      <c r="T188" s="535"/>
      <c r="U188" s="535"/>
      <c r="V188" s="535"/>
      <c r="W188" s="535"/>
      <c r="X188" s="535"/>
      <c r="Y188" s="535"/>
      <c r="Z188" s="535"/>
      <c r="AA188" s="535"/>
      <c r="AB188" s="535"/>
    </row>
    <row r="189" spans="2:28" ht="18">
      <c r="B189" s="530"/>
      <c r="C189" s="531"/>
      <c r="D189" s="531"/>
      <c r="E189" s="531"/>
      <c r="F189" s="532"/>
      <c r="G189" s="532"/>
      <c r="H189" s="532"/>
      <c r="I189" s="532"/>
      <c r="J189" s="532"/>
      <c r="K189" s="532"/>
      <c r="L189" s="533"/>
      <c r="M189" s="534"/>
      <c r="N189" s="534"/>
      <c r="O189" s="534"/>
      <c r="P189" s="534"/>
      <c r="Q189" s="534"/>
      <c r="R189" s="534"/>
      <c r="S189" s="534"/>
      <c r="T189" s="535"/>
      <c r="U189" s="535"/>
      <c r="V189" s="535"/>
      <c r="W189" s="535"/>
      <c r="X189" s="535"/>
      <c r="Y189" s="535"/>
      <c r="Z189" s="535"/>
      <c r="AA189" s="535"/>
      <c r="AB189" s="535"/>
    </row>
    <row r="190" spans="2:28" ht="18">
      <c r="B190" s="530"/>
      <c r="C190" s="531"/>
      <c r="D190" s="531"/>
      <c r="E190" s="531"/>
      <c r="F190" s="532"/>
      <c r="G190" s="532"/>
      <c r="H190" s="532"/>
      <c r="I190" s="532"/>
      <c r="J190" s="532"/>
      <c r="K190" s="532"/>
      <c r="L190" s="533"/>
      <c r="M190" s="534"/>
      <c r="N190" s="534"/>
      <c r="O190" s="534"/>
      <c r="P190" s="534"/>
      <c r="Q190" s="534"/>
      <c r="R190" s="534"/>
      <c r="S190" s="534"/>
      <c r="T190" s="535"/>
      <c r="U190" s="535"/>
      <c r="V190" s="535"/>
      <c r="W190" s="535"/>
      <c r="X190" s="535"/>
      <c r="Y190" s="535"/>
      <c r="Z190" s="535"/>
      <c r="AA190" s="535"/>
      <c r="AB190" s="535"/>
    </row>
    <row r="191" spans="2:28" ht="18">
      <c r="B191" s="530"/>
      <c r="C191" s="531"/>
      <c r="D191" s="531"/>
      <c r="E191" s="531"/>
      <c r="F191" s="532"/>
      <c r="G191" s="532"/>
      <c r="H191" s="532"/>
      <c r="I191" s="532"/>
      <c r="J191" s="532"/>
      <c r="K191" s="532"/>
      <c r="L191" s="533"/>
      <c r="M191" s="534"/>
      <c r="N191" s="534"/>
      <c r="O191" s="534"/>
      <c r="P191" s="534"/>
      <c r="Q191" s="534"/>
      <c r="R191" s="534"/>
      <c r="S191" s="534"/>
      <c r="T191" s="535"/>
      <c r="U191" s="535"/>
      <c r="V191" s="535"/>
      <c r="W191" s="535"/>
      <c r="X191" s="535"/>
      <c r="Y191" s="535"/>
      <c r="Z191" s="535"/>
      <c r="AA191" s="535"/>
      <c r="AB191" s="535"/>
    </row>
    <row r="192" spans="2:28" ht="18">
      <c r="B192" s="530"/>
      <c r="C192" s="531"/>
      <c r="D192" s="531"/>
      <c r="E192" s="531"/>
      <c r="F192" s="532"/>
      <c r="G192" s="532"/>
      <c r="H192" s="532"/>
      <c r="I192" s="532"/>
      <c r="J192" s="532"/>
      <c r="K192" s="532"/>
      <c r="L192" s="533"/>
      <c r="M192" s="534"/>
      <c r="N192" s="534"/>
      <c r="O192" s="534"/>
      <c r="P192" s="534"/>
      <c r="Q192" s="534"/>
      <c r="R192" s="534"/>
      <c r="S192" s="534"/>
      <c r="T192" s="535"/>
      <c r="U192" s="535"/>
      <c r="V192" s="535"/>
      <c r="W192" s="535"/>
      <c r="X192" s="535"/>
      <c r="Y192" s="535"/>
      <c r="Z192" s="535"/>
      <c r="AA192" s="535"/>
      <c r="AB192" s="535"/>
    </row>
    <row r="193" spans="2:28" ht="18">
      <c r="B193" s="530"/>
      <c r="C193" s="531"/>
      <c r="D193" s="531"/>
      <c r="E193" s="531"/>
      <c r="F193" s="532"/>
      <c r="G193" s="532"/>
      <c r="H193" s="532"/>
      <c r="I193" s="532"/>
      <c r="J193" s="532"/>
      <c r="K193" s="532"/>
      <c r="L193" s="533"/>
      <c r="M193" s="534"/>
      <c r="N193" s="534"/>
      <c r="O193" s="534"/>
      <c r="P193" s="534"/>
      <c r="Q193" s="534"/>
      <c r="R193" s="534"/>
      <c r="S193" s="534"/>
      <c r="T193" s="535"/>
      <c r="U193" s="535"/>
      <c r="V193" s="535"/>
      <c r="W193" s="535"/>
      <c r="X193" s="535"/>
      <c r="Y193" s="535"/>
      <c r="Z193" s="535"/>
      <c r="AA193" s="535"/>
      <c r="AB193" s="535"/>
    </row>
    <row r="196" spans="29:31" ht="18">
      <c r="AC196" s="180"/>
      <c r="AD196" s="180"/>
      <c r="AE196" s="180"/>
    </row>
    <row r="197" spans="29:31" ht="18">
      <c r="AC197" s="539"/>
      <c r="AD197" s="539"/>
      <c r="AE197" s="539"/>
    </row>
    <row r="198" spans="29:31" ht="18">
      <c r="AC198" s="539"/>
      <c r="AD198" s="539"/>
      <c r="AE198" s="539"/>
    </row>
    <row r="199" spans="29:31" ht="18">
      <c r="AC199" s="539"/>
      <c r="AD199" s="539"/>
      <c r="AE199" s="539"/>
    </row>
  </sheetData>
  <sheetProtection/>
  <mergeCells count="378">
    <mergeCell ref="A176:D176"/>
    <mergeCell ref="H176:M176"/>
    <mergeCell ref="T176:AB176"/>
    <mergeCell ref="A177:D177"/>
    <mergeCell ref="H177:M177"/>
    <mergeCell ref="T177:AB177"/>
    <mergeCell ref="T173:V173"/>
    <mergeCell ref="W173:Y173"/>
    <mergeCell ref="Z173:AB173"/>
    <mergeCell ref="A174:D174"/>
    <mergeCell ref="H174:M174"/>
    <mergeCell ref="T174:AB174"/>
    <mergeCell ref="AA170:AB170"/>
    <mergeCell ref="K171:M171"/>
    <mergeCell ref="T171:V171"/>
    <mergeCell ref="W171:Y171"/>
    <mergeCell ref="Z171:AB171"/>
    <mergeCell ref="A172:M172"/>
    <mergeCell ref="T172:AB172"/>
    <mergeCell ref="A169:M169"/>
    <mergeCell ref="U169:V169"/>
    <mergeCell ref="X169:Y169"/>
    <mergeCell ref="A170:M170"/>
    <mergeCell ref="U170:V170"/>
    <mergeCell ref="X170:Y170"/>
    <mergeCell ref="A167:M167"/>
    <mergeCell ref="U167:V167"/>
    <mergeCell ref="X167:Y167"/>
    <mergeCell ref="A168:M168"/>
    <mergeCell ref="U168:V168"/>
    <mergeCell ref="X168:Y168"/>
    <mergeCell ref="A165:B165"/>
    <mergeCell ref="U165:V165"/>
    <mergeCell ref="X165:Y165"/>
    <mergeCell ref="A166:B166"/>
    <mergeCell ref="U166:V166"/>
    <mergeCell ref="X166:Y166"/>
    <mergeCell ref="A163:B163"/>
    <mergeCell ref="U163:V163"/>
    <mergeCell ref="X163:Y163"/>
    <mergeCell ref="A164:B164"/>
    <mergeCell ref="U164:V164"/>
    <mergeCell ref="X164:Y164"/>
    <mergeCell ref="U160:V160"/>
    <mergeCell ref="X160:Y160"/>
    <mergeCell ref="A161:B161"/>
    <mergeCell ref="U161:V161"/>
    <mergeCell ref="X161:Y161"/>
    <mergeCell ref="U162:V162"/>
    <mergeCell ref="X162:Y162"/>
    <mergeCell ref="A157:B157"/>
    <mergeCell ref="U157:V157"/>
    <mergeCell ref="X157:Y157"/>
    <mergeCell ref="A158:AB158"/>
    <mergeCell ref="U159:V159"/>
    <mergeCell ref="X159:Y159"/>
    <mergeCell ref="U154:V154"/>
    <mergeCell ref="X154:Y154"/>
    <mergeCell ref="A155:B155"/>
    <mergeCell ref="U155:V155"/>
    <mergeCell ref="X155:Y155"/>
    <mergeCell ref="A156:B156"/>
    <mergeCell ref="U156:V156"/>
    <mergeCell ref="X156:Y156"/>
    <mergeCell ref="U151:V151"/>
    <mergeCell ref="X151:Y151"/>
    <mergeCell ref="U152:V152"/>
    <mergeCell ref="X152:Y152"/>
    <mergeCell ref="U153:V153"/>
    <mergeCell ref="X153:Y153"/>
    <mergeCell ref="U148:V148"/>
    <mergeCell ref="X148:Y148"/>
    <mergeCell ref="U149:V149"/>
    <mergeCell ref="X149:Y149"/>
    <mergeCell ref="U150:V150"/>
    <mergeCell ref="X150:Y150"/>
    <mergeCell ref="U143:V143"/>
    <mergeCell ref="X143:Y143"/>
    <mergeCell ref="U144:V144"/>
    <mergeCell ref="X144:Y144"/>
    <mergeCell ref="U147:V147"/>
    <mergeCell ref="X147:Y147"/>
    <mergeCell ref="U140:V140"/>
    <mergeCell ref="X140:Y140"/>
    <mergeCell ref="U141:V141"/>
    <mergeCell ref="X141:Y141"/>
    <mergeCell ref="U142:V142"/>
    <mergeCell ref="X142:Y142"/>
    <mergeCell ref="U137:V137"/>
    <mergeCell ref="X137:Y137"/>
    <mergeCell ref="U138:V138"/>
    <mergeCell ref="X138:Y138"/>
    <mergeCell ref="U139:V139"/>
    <mergeCell ref="X139:Y139"/>
    <mergeCell ref="U134:V134"/>
    <mergeCell ref="X134:Y134"/>
    <mergeCell ref="U135:V135"/>
    <mergeCell ref="X135:Y135"/>
    <mergeCell ref="U136:V136"/>
    <mergeCell ref="X136:Y136"/>
    <mergeCell ref="U131:V131"/>
    <mergeCell ref="X131:Y131"/>
    <mergeCell ref="U132:V132"/>
    <mergeCell ref="X132:Y132"/>
    <mergeCell ref="U133:V133"/>
    <mergeCell ref="X133:Y133"/>
    <mergeCell ref="U128:V128"/>
    <mergeCell ref="X128:Y128"/>
    <mergeCell ref="U129:V129"/>
    <mergeCell ref="X129:Y129"/>
    <mergeCell ref="U130:V130"/>
    <mergeCell ref="X130:Y130"/>
    <mergeCell ref="U125:V125"/>
    <mergeCell ref="X125:Y125"/>
    <mergeCell ref="U126:V126"/>
    <mergeCell ref="X126:Y126"/>
    <mergeCell ref="U127:V127"/>
    <mergeCell ref="X127:Y127"/>
    <mergeCell ref="A121:AB121"/>
    <mergeCell ref="A122:AB122"/>
    <mergeCell ref="U123:V123"/>
    <mergeCell ref="X123:Y123"/>
    <mergeCell ref="U124:V124"/>
    <mergeCell ref="X124:Y124"/>
    <mergeCell ref="A119:B119"/>
    <mergeCell ref="U119:V119"/>
    <mergeCell ref="X119:Y119"/>
    <mergeCell ref="A120:B120"/>
    <mergeCell ref="U120:V120"/>
    <mergeCell ref="X120:Y120"/>
    <mergeCell ref="A117:B117"/>
    <mergeCell ref="U117:V117"/>
    <mergeCell ref="X117:Y117"/>
    <mergeCell ref="A118:B118"/>
    <mergeCell ref="U118:V118"/>
    <mergeCell ref="X118:Y118"/>
    <mergeCell ref="U114:V114"/>
    <mergeCell ref="X114:Y114"/>
    <mergeCell ref="U115:V115"/>
    <mergeCell ref="X115:Y115"/>
    <mergeCell ref="U116:V116"/>
    <mergeCell ref="X116:Y116"/>
    <mergeCell ref="U111:V111"/>
    <mergeCell ref="X111:Y111"/>
    <mergeCell ref="U112:V112"/>
    <mergeCell ref="X112:Y112"/>
    <mergeCell ref="U113:V113"/>
    <mergeCell ref="X113:Y113"/>
    <mergeCell ref="U108:V108"/>
    <mergeCell ref="X108:Y108"/>
    <mergeCell ref="U109:V109"/>
    <mergeCell ref="X109:Y109"/>
    <mergeCell ref="U110:V110"/>
    <mergeCell ref="X110:Y110"/>
    <mergeCell ref="U105:V105"/>
    <mergeCell ref="X105:Y105"/>
    <mergeCell ref="U106:V106"/>
    <mergeCell ref="X106:Y106"/>
    <mergeCell ref="U107:V107"/>
    <mergeCell ref="X107:Y107"/>
    <mergeCell ref="U102:V102"/>
    <mergeCell ref="X102:Y102"/>
    <mergeCell ref="U103:V103"/>
    <mergeCell ref="X103:Y103"/>
    <mergeCell ref="U104:V104"/>
    <mergeCell ref="X104:Y104"/>
    <mergeCell ref="U99:V99"/>
    <mergeCell ref="X99:Y99"/>
    <mergeCell ref="U100:V100"/>
    <mergeCell ref="X100:Y100"/>
    <mergeCell ref="U101:V101"/>
    <mergeCell ref="X101:Y101"/>
    <mergeCell ref="U96:V96"/>
    <mergeCell ref="X96:Y96"/>
    <mergeCell ref="U97:V97"/>
    <mergeCell ref="X97:Y97"/>
    <mergeCell ref="U98:V98"/>
    <mergeCell ref="X98:Y98"/>
    <mergeCell ref="U93:V93"/>
    <mergeCell ref="X93:Y93"/>
    <mergeCell ref="U94:V94"/>
    <mergeCell ref="X94:Y94"/>
    <mergeCell ref="U95:V95"/>
    <mergeCell ref="X95:Y95"/>
    <mergeCell ref="U90:V90"/>
    <mergeCell ref="X90:Y90"/>
    <mergeCell ref="U91:V91"/>
    <mergeCell ref="X91:Y91"/>
    <mergeCell ref="U92:V92"/>
    <mergeCell ref="X92:Y92"/>
    <mergeCell ref="U87:V87"/>
    <mergeCell ref="X87:Y87"/>
    <mergeCell ref="U88:V88"/>
    <mergeCell ref="X88:Y88"/>
    <mergeCell ref="U89:V89"/>
    <mergeCell ref="X89:Y89"/>
    <mergeCell ref="U84:V84"/>
    <mergeCell ref="X84:Y84"/>
    <mergeCell ref="U85:V85"/>
    <mergeCell ref="X85:Y85"/>
    <mergeCell ref="U86:V86"/>
    <mergeCell ref="X86:Y86"/>
    <mergeCell ref="U81:V81"/>
    <mergeCell ref="X81:Y81"/>
    <mergeCell ref="U82:V82"/>
    <mergeCell ref="X82:Y82"/>
    <mergeCell ref="U83:V83"/>
    <mergeCell ref="X83:Y83"/>
    <mergeCell ref="U78:V78"/>
    <mergeCell ref="X78:Y78"/>
    <mergeCell ref="U79:V79"/>
    <mergeCell ref="X79:Y79"/>
    <mergeCell ref="U80:V80"/>
    <mergeCell ref="X80:Y80"/>
    <mergeCell ref="U75:V75"/>
    <mergeCell ref="X75:Y75"/>
    <mergeCell ref="U76:V76"/>
    <mergeCell ref="X76:Y76"/>
    <mergeCell ref="U77:V77"/>
    <mergeCell ref="X77:Y77"/>
    <mergeCell ref="U72:V72"/>
    <mergeCell ref="X72:Y72"/>
    <mergeCell ref="U73:V73"/>
    <mergeCell ref="X73:Y73"/>
    <mergeCell ref="U74:V74"/>
    <mergeCell ref="X74:Y74"/>
    <mergeCell ref="U69:V69"/>
    <mergeCell ref="X69:Y69"/>
    <mergeCell ref="U70:V70"/>
    <mergeCell ref="X70:Y70"/>
    <mergeCell ref="U71:V71"/>
    <mergeCell ref="X71:Y71"/>
    <mergeCell ref="U66:V66"/>
    <mergeCell ref="X66:Y66"/>
    <mergeCell ref="U67:V67"/>
    <mergeCell ref="X67:Y67"/>
    <mergeCell ref="U68:V68"/>
    <mergeCell ref="X68:Y68"/>
    <mergeCell ref="U61:V61"/>
    <mergeCell ref="X61:Y61"/>
    <mergeCell ref="U62:V62"/>
    <mergeCell ref="X62:Y62"/>
    <mergeCell ref="U63:V63"/>
    <mergeCell ref="X63:Y63"/>
    <mergeCell ref="U58:V58"/>
    <mergeCell ref="X58:Y58"/>
    <mergeCell ref="U59:V59"/>
    <mergeCell ref="X59:Y59"/>
    <mergeCell ref="U60:V60"/>
    <mergeCell ref="X60:Y60"/>
    <mergeCell ref="U55:V55"/>
    <mergeCell ref="X55:Y55"/>
    <mergeCell ref="U56:V56"/>
    <mergeCell ref="X56:Y56"/>
    <mergeCell ref="U57:V57"/>
    <mergeCell ref="X57:Y57"/>
    <mergeCell ref="U52:V52"/>
    <mergeCell ref="X52:Y52"/>
    <mergeCell ref="U53:V53"/>
    <mergeCell ref="X53:Y53"/>
    <mergeCell ref="U54:V54"/>
    <mergeCell ref="X54:Y54"/>
    <mergeCell ref="A49:B49"/>
    <mergeCell ref="U49:V49"/>
    <mergeCell ref="X49:Y49"/>
    <mergeCell ref="A50:AB50"/>
    <mergeCell ref="U51:V51"/>
    <mergeCell ref="X51:Y51"/>
    <mergeCell ref="A47:F47"/>
    <mergeCell ref="U47:V47"/>
    <mergeCell ref="X47:Y47"/>
    <mergeCell ref="A48:B48"/>
    <mergeCell ref="U48:V48"/>
    <mergeCell ref="X48:Y48"/>
    <mergeCell ref="U44:V44"/>
    <mergeCell ref="X44:Y44"/>
    <mergeCell ref="U45:V45"/>
    <mergeCell ref="X45:Y45"/>
    <mergeCell ref="U46:V46"/>
    <mergeCell ref="X46:Y46"/>
    <mergeCell ref="U41:V41"/>
    <mergeCell ref="X41:Y41"/>
    <mergeCell ref="U42:V42"/>
    <mergeCell ref="X42:Y42"/>
    <mergeCell ref="U43:V43"/>
    <mergeCell ref="X43:Y43"/>
    <mergeCell ref="U38:V38"/>
    <mergeCell ref="X38:Y38"/>
    <mergeCell ref="U39:V39"/>
    <mergeCell ref="X39:Y39"/>
    <mergeCell ref="U40:V40"/>
    <mergeCell ref="X40:Y40"/>
    <mergeCell ref="U35:V35"/>
    <mergeCell ref="X35:Y35"/>
    <mergeCell ref="U36:V36"/>
    <mergeCell ref="X36:Y36"/>
    <mergeCell ref="U37:V37"/>
    <mergeCell ref="X37:Y37"/>
    <mergeCell ref="U32:V32"/>
    <mergeCell ref="X32:Y32"/>
    <mergeCell ref="U33:V33"/>
    <mergeCell ref="X33:Y33"/>
    <mergeCell ref="U34:V34"/>
    <mergeCell ref="X34:Y34"/>
    <mergeCell ref="U29:V29"/>
    <mergeCell ref="X29:Y29"/>
    <mergeCell ref="U30:V30"/>
    <mergeCell ref="X30:Y30"/>
    <mergeCell ref="U31:V31"/>
    <mergeCell ref="X31:Y31"/>
    <mergeCell ref="U25:V25"/>
    <mergeCell ref="X25:Y25"/>
    <mergeCell ref="A26:AB26"/>
    <mergeCell ref="U27:V27"/>
    <mergeCell ref="X27:Y27"/>
    <mergeCell ref="U28:V28"/>
    <mergeCell ref="X28:Y28"/>
    <mergeCell ref="A23:B23"/>
    <mergeCell ref="U23:V23"/>
    <mergeCell ref="X23:Y23"/>
    <mergeCell ref="A24:B24"/>
    <mergeCell ref="U24:V24"/>
    <mergeCell ref="X24:Y24"/>
    <mergeCell ref="U20:V20"/>
    <mergeCell ref="X20:Y20"/>
    <mergeCell ref="U21:V21"/>
    <mergeCell ref="X21:Y21"/>
    <mergeCell ref="U22:V22"/>
    <mergeCell ref="X22:Y22"/>
    <mergeCell ref="U17:V17"/>
    <mergeCell ref="X17:Y17"/>
    <mergeCell ref="U18:V18"/>
    <mergeCell ref="X18:Y18"/>
    <mergeCell ref="U19:V19"/>
    <mergeCell ref="X19:Y19"/>
    <mergeCell ref="U14:V14"/>
    <mergeCell ref="X14:Y14"/>
    <mergeCell ref="U15:V15"/>
    <mergeCell ref="X15:Y15"/>
    <mergeCell ref="U16:V16"/>
    <mergeCell ref="X16:Y16"/>
    <mergeCell ref="A10:AB10"/>
    <mergeCell ref="U11:V11"/>
    <mergeCell ref="X11:Y11"/>
    <mergeCell ref="U12:V12"/>
    <mergeCell ref="X12:Y12"/>
    <mergeCell ref="U13:V13"/>
    <mergeCell ref="X13:Y13"/>
    <mergeCell ref="U6:V6"/>
    <mergeCell ref="X6:Y6"/>
    <mergeCell ref="U7:V7"/>
    <mergeCell ref="X7:Y7"/>
    <mergeCell ref="A8:AB8"/>
    <mergeCell ref="B9:AB9"/>
    <mergeCell ref="N4:P4"/>
    <mergeCell ref="Q4:S4"/>
    <mergeCell ref="T4:V4"/>
    <mergeCell ref="W4:Y4"/>
    <mergeCell ref="Z4:AB4"/>
    <mergeCell ref="N5:AB5"/>
    <mergeCell ref="I3:L3"/>
    <mergeCell ref="M3:M6"/>
    <mergeCell ref="C4:C6"/>
    <mergeCell ref="D4:D6"/>
    <mergeCell ref="I4:I6"/>
    <mergeCell ref="J4:J6"/>
    <mergeCell ref="K4:K6"/>
    <mergeCell ref="L4:L6"/>
    <mergeCell ref="A1:AB1"/>
    <mergeCell ref="A2:A6"/>
    <mergeCell ref="B2:B6"/>
    <mergeCell ref="C2:D3"/>
    <mergeCell ref="E2:E6"/>
    <mergeCell ref="F2:F6"/>
    <mergeCell ref="G2:G6"/>
    <mergeCell ref="H2:M2"/>
    <mergeCell ref="N2:AB3"/>
    <mergeCell ref="H3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5" manualBreakCount="5">
    <brk id="33" max="27" man="1"/>
    <brk id="66" max="27" man="1"/>
    <brk id="97" max="27" man="1"/>
    <brk id="129" max="27" man="1"/>
    <brk id="1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2017-05-23T11:21:01Z</cp:lastPrinted>
  <dcterms:created xsi:type="dcterms:W3CDTF">2003-06-23T04:55:14Z</dcterms:created>
  <dcterms:modified xsi:type="dcterms:W3CDTF">2017-07-06T11:40:46Z</dcterms:modified>
  <cp:category/>
  <cp:version/>
  <cp:contentType/>
  <cp:contentStatus/>
</cp:coreProperties>
</file>